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Αυτό_το_βιβλίο_εργασίας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e6f0ea7299f781/Υπολογιστής/"/>
    </mc:Choice>
  </mc:AlternateContent>
  <xr:revisionPtr revIDLastSave="633" documentId="13_ncr:1_{A1123564-1093-46D5-81ED-E44AF9203604}" xr6:coauthVersionLast="45" xr6:coauthVersionMax="45" xr10:uidLastSave="{B59E4A94-5A1B-468F-A7DC-DD2FA0D85D13}"/>
  <bookViews>
    <workbookView xWindow="-108" yWindow="-108" windowWidth="23256" windowHeight="12576" xr2:uid="{F45C296E-72B9-4EBC-8281-C31B8D201458}"/>
  </bookViews>
  <sheets>
    <sheet name="Φύλλο1" sheetId="1" r:id="rId1"/>
  </sheets>
  <definedNames>
    <definedName name="_xlnm._FilterDatabase" localSheetId="0" hidden="1">Φύλλο1!$C$1:$J$45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30" i="1"/>
  <c r="J35" i="1" l="1"/>
  <c r="K35" i="1" s="1"/>
  <c r="J6" i="1" l="1"/>
  <c r="H41" i="1" l="1"/>
  <c r="H71" i="1"/>
  <c r="J2" i="1" l="1"/>
  <c r="J3" i="1"/>
  <c r="J4" i="1"/>
  <c r="J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6" i="1"/>
  <c r="J37" i="1"/>
  <c r="J38" i="1"/>
  <c r="J39" i="1"/>
  <c r="J42" i="1"/>
  <c r="J43" i="1"/>
  <c r="J44" i="1"/>
  <c r="H45" i="1"/>
  <c r="J46" i="1"/>
  <c r="J47" i="1"/>
  <c r="J48" i="1"/>
  <c r="J49" i="1"/>
  <c r="J50" i="1"/>
  <c r="J51" i="1"/>
  <c r="J52" i="1"/>
  <c r="J53" i="1"/>
  <c r="J54" i="1"/>
  <c r="H54" i="1" s="1"/>
  <c r="J55" i="1"/>
  <c r="H55" i="1" s="1"/>
  <c r="J56" i="1"/>
  <c r="H56" i="1" s="1"/>
  <c r="J57" i="1"/>
  <c r="J58" i="1"/>
  <c r="H58" i="1" s="1"/>
  <c r="J59" i="1"/>
  <c r="H59" i="1" s="1"/>
  <c r="J60" i="1"/>
  <c r="H60" i="1" s="1"/>
  <c r="J61" i="1"/>
  <c r="H61" i="1" s="1"/>
  <c r="J62" i="1"/>
  <c r="H62" i="1" s="1"/>
  <c r="J63" i="1"/>
  <c r="H63" i="1" s="1"/>
  <c r="J64" i="1"/>
  <c r="H64" i="1" s="1"/>
  <c r="J65" i="1"/>
  <c r="H65" i="1" s="1"/>
  <c r="J66" i="1"/>
  <c r="H66" i="1" s="1"/>
  <c r="J67" i="1"/>
  <c r="H67" i="1" s="1"/>
  <c r="J68" i="1"/>
  <c r="H68" i="1" s="1"/>
  <c r="J69" i="1"/>
  <c r="H69" i="1" s="1"/>
  <c r="J70" i="1"/>
  <c r="H70" i="1" s="1"/>
  <c r="J72" i="1"/>
  <c r="H72" i="1" s="1"/>
  <c r="J73" i="1"/>
  <c r="H73" i="1" s="1"/>
  <c r="J74" i="1"/>
  <c r="H74" i="1" s="1"/>
  <c r="O3" i="1" l="1"/>
  <c r="K8" i="1"/>
  <c r="K17" i="1"/>
  <c r="O5" i="1"/>
  <c r="O4" i="1"/>
  <c r="G2" i="1" l="1"/>
  <c r="G35" i="1"/>
  <c r="G3" i="1"/>
  <c r="O2" i="1"/>
  <c r="K18" i="1"/>
  <c r="K28" i="1"/>
  <c r="K29" i="1"/>
  <c r="K33" i="1"/>
  <c r="K38" i="1"/>
  <c r="K42" i="1"/>
  <c r="K43" i="1"/>
  <c r="K44" i="1"/>
  <c r="K46" i="1"/>
  <c r="K48" i="1"/>
  <c r="K49" i="1"/>
  <c r="K52" i="1"/>
  <c r="K54" i="1"/>
  <c r="K55" i="1"/>
  <c r="K56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2" i="1"/>
  <c r="K73" i="1"/>
  <c r="K74" i="1"/>
  <c r="K37" i="1" l="1"/>
  <c r="K57" i="1"/>
  <c r="K53" i="1"/>
  <c r="K36" i="1"/>
  <c r="K50" i="1"/>
  <c r="K5" i="1"/>
  <c r="K51" i="1"/>
  <c r="K47" i="1"/>
  <c r="K22" i="1"/>
  <c r="K2" i="1"/>
  <c r="K39" i="1"/>
  <c r="K12" i="1"/>
  <c r="G48" i="1"/>
  <c r="G44" i="1"/>
  <c r="G8" i="1"/>
  <c r="G18" i="1"/>
  <c r="G50" i="1"/>
  <c r="G21" i="1"/>
  <c r="G26" i="1"/>
  <c r="G19" i="1"/>
  <c r="G57" i="1"/>
  <c r="G16" i="1"/>
  <c r="G32" i="1"/>
  <c r="G42" i="1"/>
  <c r="G69" i="1"/>
  <c r="G68" i="1"/>
  <c r="G65" i="1"/>
  <c r="G55" i="1"/>
  <c r="G58" i="1"/>
  <c r="G60" i="1"/>
  <c r="G54" i="1"/>
  <c r="G37" i="1"/>
  <c r="G53" i="1"/>
  <c r="G64" i="1"/>
  <c r="G31" i="1"/>
  <c r="G23" i="1"/>
  <c r="G51" i="1"/>
  <c r="G61" i="1"/>
  <c r="G47" i="1"/>
  <c r="G4" i="1"/>
  <c r="G24" i="1"/>
  <c r="G39" i="1"/>
  <c r="G22" i="1"/>
  <c r="G27" i="1"/>
  <c r="G20" i="1"/>
  <c r="G10" i="1"/>
  <c r="G30" i="1"/>
  <c r="G74" i="1"/>
  <c r="G25" i="1"/>
  <c r="G28" i="1"/>
  <c r="G43" i="1"/>
  <c r="G59" i="1"/>
  <c r="G36" i="1"/>
  <c r="G63" i="1"/>
  <c r="G17" i="1"/>
  <c r="G33" i="1"/>
  <c r="G70" i="1"/>
  <c r="G67" i="1"/>
  <c r="G46" i="1"/>
  <c r="G62" i="1"/>
  <c r="G52" i="1"/>
  <c r="G66" i="1"/>
  <c r="G11" i="1"/>
  <c r="G29" i="1"/>
  <c r="G12" i="1"/>
  <c r="G34" i="1"/>
  <c r="G73" i="1"/>
  <c r="G49" i="1"/>
  <c r="G14" i="1"/>
  <c r="G7" i="1"/>
  <c r="G15" i="1"/>
  <c r="G5" i="1"/>
  <c r="G6" i="1"/>
  <c r="G56" i="1"/>
  <c r="G38" i="1"/>
  <c r="G72" i="1"/>
  <c r="G9" i="1"/>
  <c r="G13" i="1"/>
  <c r="K32" i="1" l="1"/>
  <c r="K24" i="1"/>
  <c r="K19" i="1"/>
  <c r="K15" i="1"/>
  <c r="K10" i="1"/>
  <c r="K6" i="1"/>
  <c r="K20" i="1"/>
  <c r="K11" i="1"/>
  <c r="K7" i="1"/>
  <c r="K31" i="1"/>
  <c r="K27" i="1"/>
  <c r="K23" i="1"/>
  <c r="K14" i="1"/>
  <c r="K9" i="1"/>
  <c r="K4" i="1"/>
  <c r="K25" i="1"/>
  <c r="K16" i="1"/>
  <c r="K34" i="1"/>
  <c r="K30" i="1"/>
  <c r="K26" i="1"/>
  <c r="K21" i="1"/>
  <c r="K13" i="1"/>
  <c r="K3" i="1"/>
  <c r="O6" i="1" l="1"/>
  <c r="O7" i="1"/>
  <c r="M4" i="1"/>
  <c r="N20" i="1" s="1"/>
  <c r="M7" i="1" l="1"/>
  <c r="H3" i="1"/>
  <c r="H52" i="1"/>
  <c r="H46" i="1"/>
  <c r="H48" i="1"/>
  <c r="H42" i="1"/>
  <c r="H44" i="1"/>
  <c r="H49" i="1"/>
  <c r="H38" i="1"/>
  <c r="H43" i="1"/>
  <c r="H35" i="1"/>
  <c r="H33" i="1"/>
  <c r="H29" i="1"/>
  <c r="H28" i="1"/>
  <c r="H18" i="1"/>
  <c r="H17" i="1"/>
  <c r="H51" i="1"/>
  <c r="H12" i="1"/>
  <c r="H36" i="1"/>
  <c r="H11" i="1"/>
  <c r="H24" i="1"/>
  <c r="H30" i="1"/>
  <c r="H10" i="1"/>
  <c r="H53" i="1"/>
  <c r="H9" i="1"/>
  <c r="H21" i="1"/>
  <c r="H8" i="1"/>
  <c r="H31" i="1"/>
  <c r="H47" i="1"/>
  <c r="H16" i="1"/>
  <c r="H26" i="1"/>
  <c r="H25" i="1"/>
  <c r="H14" i="1"/>
  <c r="H37" i="1"/>
  <c r="H57" i="1"/>
  <c r="H27" i="1"/>
  <c r="H50" i="1"/>
  <c r="H39" i="1"/>
  <c r="H22" i="1"/>
  <c r="H13" i="1"/>
  <c r="H20" i="1"/>
  <c r="H23" i="1"/>
  <c r="H32" i="1"/>
  <c r="H34" i="1"/>
  <c r="H19" i="1"/>
  <c r="H15" i="1"/>
  <c r="H7" i="1"/>
  <c r="H6" i="1"/>
  <c r="H5" i="1"/>
  <c r="H4" i="1"/>
  <c r="H2" i="1"/>
</calcChain>
</file>

<file path=xl/sharedStrings.xml><?xml version="1.0" encoding="utf-8"?>
<sst xmlns="http://schemas.openxmlformats.org/spreadsheetml/2006/main" count="155" uniqueCount="144">
  <si>
    <t>Κωδικός</t>
  </si>
  <si>
    <t>Μάθημα</t>
  </si>
  <si>
    <t>ΜΑΘ Ι</t>
  </si>
  <si>
    <t>ΦΥΣ Ι</t>
  </si>
  <si>
    <t>11133Θ</t>
  </si>
  <si>
    <t>ΑΝΟΧ Ι</t>
  </si>
  <si>
    <t>11133Π</t>
  </si>
  <si>
    <t>ΠΑΝΟΧ Ι</t>
  </si>
  <si>
    <t xml:space="preserve">Η/Υ </t>
  </si>
  <si>
    <t>ΜΑΘ ΙΙ</t>
  </si>
  <si>
    <t>ΦΥΣ ΙΙ</t>
  </si>
  <si>
    <t>11232Θ</t>
  </si>
  <si>
    <t>ΑΝΟΧ ΙΙ</t>
  </si>
  <si>
    <t>11232Π</t>
  </si>
  <si>
    <t>ΠΑΝΟΧ ΙΙ</t>
  </si>
  <si>
    <t>ΑΝΑΧ</t>
  </si>
  <si>
    <t>ΟΡΓΧ Ι</t>
  </si>
  <si>
    <t>11332Θ</t>
  </si>
  <si>
    <t>ΦΑΣΜΑ</t>
  </si>
  <si>
    <t>11332Π</t>
  </si>
  <si>
    <t>ΠΦΑΣΜΑ</t>
  </si>
  <si>
    <t>ΕΝΟΧ Ι</t>
  </si>
  <si>
    <t>ΦΧ Ι</t>
  </si>
  <si>
    <t>11422Θ</t>
  </si>
  <si>
    <t>ΟΡΓΧ ΙΙ</t>
  </si>
  <si>
    <t>11433Θ</t>
  </si>
  <si>
    <t>ΑΝΟΧ ΙΙΙ</t>
  </si>
  <si>
    <t>11433Π</t>
  </si>
  <si>
    <t>ΠΑΝΟΧ ΙΙΙ</t>
  </si>
  <si>
    <t>ΕΝΟΧ ΙΙ</t>
  </si>
  <si>
    <t>11514Θ</t>
  </si>
  <si>
    <t>ΦΧ ΙΙ</t>
  </si>
  <si>
    <t>11514Π</t>
  </si>
  <si>
    <t>ΠΦΧ ΙΙ</t>
  </si>
  <si>
    <t>ΒΙΟΜΧ</t>
  </si>
  <si>
    <t>11526Θ</t>
  </si>
  <si>
    <t>ΟΡΓΧ ΙΙΙ</t>
  </si>
  <si>
    <t>11422Π</t>
  </si>
  <si>
    <t>ΠΟΡΓΧ ΙΙ</t>
  </si>
  <si>
    <t>11614Θ</t>
  </si>
  <si>
    <t>ΦΧ ΙΙΙ</t>
  </si>
  <si>
    <t>11614Π</t>
  </si>
  <si>
    <t>ΠΦΧ ΙΙΙ</t>
  </si>
  <si>
    <t>ΧΤΡΟ</t>
  </si>
  <si>
    <t>ΒΙΟΧ</t>
  </si>
  <si>
    <t>ΧΠΕΡ</t>
  </si>
  <si>
    <t>11526Π</t>
  </si>
  <si>
    <t>ΠΟΡΓΧ ΙΙΙ</t>
  </si>
  <si>
    <t>Πιστωτικές</t>
  </si>
  <si>
    <t>ΕΚΑΧ</t>
  </si>
  <si>
    <t>ΒΙΟΧ ΙΙ</t>
  </si>
  <si>
    <t>ΦΑΧ</t>
  </si>
  <si>
    <t>ΡΔΧ</t>
  </si>
  <si>
    <t>ΔΤΧ</t>
  </si>
  <si>
    <t>ΜΤ</t>
  </si>
  <si>
    <t>ΟΙΚ</t>
  </si>
  <si>
    <t>ΚΒΙΟ</t>
  </si>
  <si>
    <t>ΠΡΟΓΡ</t>
  </si>
  <si>
    <t>Βαθμός</t>
  </si>
  <si>
    <t>Γινόμενο</t>
  </si>
  <si>
    <t>1ο Εξάμηνο</t>
  </si>
  <si>
    <t>2ο Εξάμηνο</t>
  </si>
  <si>
    <t>3ο Εξάμηνο</t>
  </si>
  <si>
    <t>4ο Εξάμηνο</t>
  </si>
  <si>
    <t>5ο Εξάμηνο</t>
  </si>
  <si>
    <t>6ο Εξάμηνο</t>
  </si>
  <si>
    <t>8ο</t>
  </si>
  <si>
    <t>3ο</t>
  </si>
  <si>
    <t>ΘΟΦ</t>
  </si>
  <si>
    <t>ΨΥΧ</t>
  </si>
  <si>
    <t>ΙΣΤΦΕ</t>
  </si>
  <si>
    <t>ΟΜΧ</t>
  </si>
  <si>
    <t>ΕΠ</t>
  </si>
  <si>
    <t>ΦΟΜΜ</t>
  </si>
  <si>
    <t>ΠΑΙΔ</t>
  </si>
  <si>
    <t>ΜΚΡΥΠ</t>
  </si>
  <si>
    <t>ΣΑΝΤ</t>
  </si>
  <si>
    <t>ΦΧ IV</t>
  </si>
  <si>
    <t>ΕΠΑΤ</t>
  </si>
  <si>
    <t>ΧΩΚΝ</t>
  </si>
  <si>
    <t>ΧΑΤΜ</t>
  </si>
  <si>
    <t>ΕΘΠ</t>
  </si>
  <si>
    <t>ΚΛΧ</t>
  </si>
  <si>
    <t>ΧΒΔ</t>
  </si>
  <si>
    <t>ΜΦ</t>
  </si>
  <si>
    <t>ΧΥ</t>
  </si>
  <si>
    <t>7ο Εξάμηνο</t>
  </si>
  <si>
    <t>ΑΧΤ</t>
  </si>
  <si>
    <t>ΕΔΠ</t>
  </si>
  <si>
    <t>ΘΒΟΧ</t>
  </si>
  <si>
    <t>ΧΚ</t>
  </si>
  <si>
    <t>ΤΤΡΟΦ</t>
  </si>
  <si>
    <t>ΤΟΞ</t>
  </si>
  <si>
    <t>ΔΤΠΕΡ</t>
  </si>
  <si>
    <t>ΧΤΠ</t>
  </si>
  <si>
    <t>ΣΜΟΣ</t>
  </si>
  <si>
    <t>ΑΜΠ</t>
  </si>
  <si>
    <t>ΕΚΒΧ</t>
  </si>
  <si>
    <t>ΠΥΝΕ</t>
  </si>
  <si>
    <t>ΧΤΟΑΠ</t>
  </si>
  <si>
    <t>8ο Εξάμηνο</t>
  </si>
  <si>
    <t>ΕΠΙΛΕΓΟΜΕΝΑ</t>
  </si>
  <si>
    <t>ΥΠΟΧΡΕΩΤΙΚΑ</t>
  </si>
  <si>
    <t>ΠΕΝΟΧ ΙΙ</t>
  </si>
  <si>
    <t>ΠΑΝΑΧ</t>
  </si>
  <si>
    <t>11213Π</t>
  </si>
  <si>
    <t>11415Π</t>
  </si>
  <si>
    <t>Πιστωτικές περασμέων</t>
  </si>
  <si>
    <t>Άθροισμα βαθμών</t>
  </si>
  <si>
    <t>Τυπική απόκλιση όλων</t>
  </si>
  <si>
    <t>Μέσος όρος πιστωτικών όλων</t>
  </si>
  <si>
    <t>Μέσος όρος πιστωτικών περασμένων</t>
  </si>
  <si>
    <t>Τυπική απόκλιση περασμέων</t>
  </si>
  <si>
    <t>Άθροισμα γινομέων</t>
  </si>
  <si>
    <t>Μέχρι 8 Mαθήματα!</t>
  </si>
  <si>
    <t>Κανονικοποίηση βαρύτητας όλων</t>
  </si>
  <si>
    <t>Οδηγίες:</t>
  </si>
  <si>
    <t>11415Θ</t>
  </si>
  <si>
    <t>11213Θ</t>
  </si>
  <si>
    <t>Κωδικός: 2017</t>
  </si>
  <si>
    <t>Αυτό το εξελάκι λειτουργεί πλήρως σε Μicrosoft Office Excel 2010 και έπειτα</t>
  </si>
  <si>
    <t>egg</t>
  </si>
  <si>
    <t>ΠΤΥΧ</t>
  </si>
  <si>
    <t>11ΠΤ01</t>
  </si>
  <si>
    <t>Έχει κάνει πρακτική;</t>
  </si>
  <si>
    <t>Πρακτική</t>
  </si>
  <si>
    <t>5,5*</t>
  </si>
  <si>
    <t>4*</t>
  </si>
  <si>
    <t>Κανονικοποίηση βαρύτητας περασμένων</t>
  </si>
  <si>
    <t>Συνολικές πιστωτικές μονάδες για την διαμόρφωση του βαθμού</t>
  </si>
  <si>
    <t>Βάλε μόνο τους προβιβάσιμους βαθμούς σας (&gt;=5).</t>
  </si>
  <si>
    <t>Βάλε τους βαθμούς σας στην στήλη με τους βαθμούς και μην πειράξετε κάτι άλλο.</t>
  </si>
  <si>
    <t>Εφόσον έχεις τουλάχιστον δύο βαθμούς θα σου εμφανιστεί η σχετική βαρύτητα τους στην διαμόρφωση του βαθμού σου. Η τιμή που δίνεται εξυπηρετεί μόνο για την οπτικοποίηση των αποτελεσμάτων, δεν ανταποκρίνεται σε κάποιο υπαρκτό μέγεθος.</t>
  </si>
  <si>
    <t>Η "Κανονικοποιήση βαρύτητας όλων" υπολογίζει την βαρύτητα ενός μαθήματος σε σχέση με όλα τα άλλα μαθήματα της σχολής.</t>
  </si>
  <si>
    <t>Αν στα μαθήτα "11213" και "11415" έχεις έναν βαθμό για το θεωριτικό και πρακτικό μέρος, βάλε τον και στα δύο κελιά, θεωρίας και πρακτικών.</t>
  </si>
  <si>
    <r>
      <rPr>
        <b/>
        <sz val="11"/>
        <color rgb="FF006100"/>
        <rFont val="Calibri"/>
        <family val="2"/>
        <charset val="161"/>
        <scheme val="minor"/>
      </rPr>
      <t>Επίλεξε μέχρι 8 μαθήματα επιλογής</t>
    </r>
    <r>
      <rPr>
        <sz val="11"/>
        <color rgb="FF006100"/>
        <rFont val="Calibri"/>
        <family val="2"/>
        <charset val="161"/>
        <scheme val="minor"/>
      </rPr>
      <t xml:space="preserve">, αν επιλέξεις παραπάνω θα βγει μεν αποτέλεσμα αλλά δεν θα αντιστοιχεί στην πραγματικότητα. Αν έχεις περασμένα πάνω από 8 μαθήματα επιλογής επίλεξε ποια θέλεις να μετρήσουν για το πτυχίο σου. </t>
    </r>
  </si>
  <si>
    <t>Στα μαθήματα που οι πιστωτικές έχουν "*" ο βαθμός τους δεν μετράει για τον υπολογισμό του τελικού βαθμού, ούτε συνυπολογίζονται στα 8 απαιτούμενα επιλογής.</t>
  </si>
  <si>
    <t>Έχεις περάσει ΑΜΠ;</t>
  </si>
  <si>
    <t>Έχεις περάσεις ΨΥΧ;</t>
  </si>
  <si>
    <t>Έχεις περάσει ΠΑΙΔ;</t>
  </si>
  <si>
    <t>Έχεις περάσει ΙΣΤΦΕ;</t>
  </si>
  <si>
    <t>Η δημιουργία του έγινε με βάση τις πληροφορίες, και την δική μου κατανόηση αυτών, που δίνονται σχετικά με την διαμόρφωση των βαθμών. Για οποιαδήποτε παρατήρηση μπορείτε να μου στείλετε στο: dirosissaiaserts@gmail.com</t>
  </si>
  <si>
    <r>
      <t xml:space="preserve">Έχεις περάσει </t>
    </r>
    <r>
      <rPr>
        <b/>
        <sz val="11"/>
        <color theme="1"/>
        <rFont val="Calibri"/>
        <family val="2"/>
        <charset val="161"/>
        <scheme val="minor"/>
      </rPr>
      <t>άλλα</t>
    </r>
    <r>
      <rPr>
        <sz val="11"/>
        <color theme="1"/>
        <rFont val="Calibri"/>
        <family val="2"/>
        <charset val="161"/>
        <scheme val="minor"/>
      </rPr>
      <t xml:space="preserve"> μαθήματα επίλογης, πέρα των παραπάνω και</t>
    </r>
    <r>
      <rPr>
        <b/>
        <sz val="11"/>
        <color theme="1"/>
        <rFont val="Calibri"/>
        <family val="2"/>
        <charset val="161"/>
        <scheme val="minor"/>
      </rPr>
      <t xml:space="preserve"> πέρα των 8</t>
    </r>
    <r>
      <rPr>
        <sz val="11"/>
        <color theme="1"/>
        <rFont val="Calibri"/>
        <family val="2"/>
        <charset val="161"/>
        <scheme val="minor"/>
      </rPr>
      <t xml:space="preserve"> που μετράς για το πτυχίο σου; Αν ναι πόσες πιστωτικές μονάδες έχουν σύνολο;</t>
    </r>
  </si>
  <si>
    <t>Συνολικές πιστωτικές μονάδες στο Diploma Supplement: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</si>
</sst>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;;;"/>
    <numFmt numFmtId="165" formatCode="0.0"/>
    <numFmt numFmtId="166" formatCode="0.0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1"/>
      <color rgb="FF9C0006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1"/>
      <color rgb="FF006100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C6EFCE"/>
      </patternFill>
    </fill>
    <fill>
      <patternFill patternType="solid">
        <fgColor theme="6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rgb="FF7F7F7F"/>
      </right>
      <top/>
      <bottom style="dashed">
        <color indexed="64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/>
      <right/>
      <top style="dashed">
        <color indexed="64"/>
      </top>
      <bottom/>
      <diagonal/>
    </border>
    <border>
      <left style="thin">
        <color rgb="FF7F7F7F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2" applyNumberFormat="0" applyAlignment="0" applyProtection="0"/>
    <xf numFmtId="0" fontId="5" fillId="2" borderId="2" applyNumberFormat="0" applyAlignment="0" applyProtection="0"/>
    <xf numFmtId="0" fontId="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0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</cellStyleXfs>
  <cellXfs count="109">
    <xf numFmtId="0" fontId="0" fillId="0" borderId="0" xfId="0"/>
    <xf numFmtId="2" fontId="0" fillId="0" borderId="0" xfId="0" applyNumberFormat="1"/>
    <xf numFmtId="0" fontId="1" fillId="4" borderId="0" xfId="3" applyBorder="1" applyAlignment="1">
      <alignment horizontal="center" vertical="center"/>
    </xf>
    <xf numFmtId="0" fontId="1" fillId="4" borderId="0" xfId="3" applyBorder="1"/>
    <xf numFmtId="0" fontId="1" fillId="4" borderId="5" xfId="3" applyBorder="1"/>
    <xf numFmtId="0" fontId="1" fillId="3" borderId="0" xfId="2" applyBorder="1" applyAlignment="1">
      <alignment horizontal="center" vertical="center"/>
    </xf>
    <xf numFmtId="0" fontId="1" fillId="3" borderId="0" xfId="2" applyBorder="1"/>
    <xf numFmtId="0" fontId="1" fillId="3" borderId="5" xfId="2" applyBorder="1"/>
    <xf numFmtId="0" fontId="1" fillId="6" borderId="0" xfId="5" applyBorder="1" applyAlignment="1">
      <alignment horizontal="center" vertical="center"/>
    </xf>
    <xf numFmtId="0" fontId="1" fillId="6" borderId="0" xfId="5" applyBorder="1"/>
    <xf numFmtId="0" fontId="1" fillId="6" borderId="5" xfId="5" applyBorder="1"/>
    <xf numFmtId="0" fontId="1" fillId="5" borderId="0" xfId="4" applyBorder="1" applyAlignment="1">
      <alignment horizontal="center" vertical="center"/>
    </xf>
    <xf numFmtId="0" fontId="1" fillId="5" borderId="0" xfId="4" applyBorder="1"/>
    <xf numFmtId="0" fontId="1" fillId="5" borderId="5" xfId="4" applyBorder="1"/>
    <xf numFmtId="0" fontId="1" fillId="9" borderId="0" xfId="8" applyBorder="1" applyAlignment="1">
      <alignment horizontal="center" vertical="center"/>
    </xf>
    <xf numFmtId="0" fontId="1" fillId="9" borderId="0" xfId="8" applyBorder="1"/>
    <xf numFmtId="0" fontId="1" fillId="9" borderId="5" xfId="8" applyBorder="1"/>
    <xf numFmtId="0" fontId="1" fillId="8" borderId="0" xfId="7" applyBorder="1" applyAlignment="1">
      <alignment horizontal="center" vertical="center"/>
    </xf>
    <xf numFmtId="0" fontId="1" fillId="8" borderId="0" xfId="7" applyBorder="1"/>
    <xf numFmtId="0" fontId="1" fillId="8" borderId="5" xfId="7" applyBorder="1"/>
    <xf numFmtId="0" fontId="1" fillId="7" borderId="0" xfId="6" applyBorder="1"/>
    <xf numFmtId="0" fontId="1" fillId="7" borderId="5" xfId="6" applyBorder="1"/>
    <xf numFmtId="0" fontId="1" fillId="14" borderId="0" xfId="14" applyBorder="1"/>
    <xf numFmtId="0" fontId="1" fillId="14" borderId="5" xfId="14" applyBorder="1"/>
    <xf numFmtId="0" fontId="1" fillId="7" borderId="9" xfId="6" applyBorder="1"/>
    <xf numFmtId="0" fontId="1" fillId="7" borderId="10" xfId="6" applyBorder="1"/>
    <xf numFmtId="0" fontId="2" fillId="2" borderId="4" xfId="1" applyBorder="1" applyAlignment="1">
      <alignment horizontal="center" vertical="center"/>
    </xf>
    <xf numFmtId="0" fontId="2" fillId="2" borderId="15" xfId="1" applyBorder="1" applyAlignment="1">
      <alignment horizontal="center" vertical="center"/>
    </xf>
    <xf numFmtId="0" fontId="2" fillId="2" borderId="16" xfId="1" applyBorder="1" applyAlignment="1">
      <alignment horizontal="center" vertical="center"/>
    </xf>
    <xf numFmtId="0" fontId="2" fillId="2" borderId="4" xfId="1" applyBorder="1" applyAlignment="1">
      <alignment horizontal="center" vertical="center" wrapText="1"/>
    </xf>
    <xf numFmtId="2" fontId="2" fillId="2" borderId="4" xfId="1" applyNumberFormat="1" applyBorder="1" applyAlignment="1">
      <alignment horizontal="center" vertical="center" wrapText="1"/>
    </xf>
    <xf numFmtId="2" fontId="1" fillId="13" borderId="5" xfId="13" applyNumberFormat="1" applyBorder="1"/>
    <xf numFmtId="164" fontId="0" fillId="0" borderId="0" xfId="0" applyNumberFormat="1"/>
    <xf numFmtId="165" fontId="1" fillId="15" borderId="17" xfId="6" applyNumberFormat="1" applyFill="1" applyBorder="1"/>
    <xf numFmtId="0" fontId="1" fillId="7" borderId="0" xfId="6" applyBorder="1" applyAlignment="1">
      <alignment horizontal="center" vertical="center" textRotation="90"/>
    </xf>
    <xf numFmtId="0" fontId="11" fillId="17" borderId="0" xfId="15" applyFont="1"/>
    <xf numFmtId="0" fontId="1" fillId="13" borderId="11" xfId="13" applyBorder="1" applyProtection="1">
      <protection locked="0"/>
    </xf>
    <xf numFmtId="0" fontId="1" fillId="13" borderId="12" xfId="13" applyBorder="1" applyProtection="1">
      <protection locked="0"/>
    </xf>
    <xf numFmtId="2" fontId="1" fillId="13" borderId="10" xfId="13" applyNumberFormat="1" applyBorder="1"/>
    <xf numFmtId="166" fontId="6" fillId="16" borderId="17" xfId="12" applyNumberFormat="1" applyFont="1" applyFill="1" applyBorder="1"/>
    <xf numFmtId="0" fontId="11" fillId="17" borderId="0" xfId="15" applyFont="1" applyAlignment="1">
      <alignment horizontal="center"/>
    </xf>
    <xf numFmtId="0" fontId="1" fillId="8" borderId="5" xfId="7" applyBorder="1" applyAlignment="1">
      <alignment horizontal="right"/>
    </xf>
    <xf numFmtId="0" fontId="1" fillId="9" borderId="5" xfId="8" applyBorder="1" applyAlignment="1">
      <alignment horizontal="right"/>
    </xf>
    <xf numFmtId="0" fontId="1" fillId="7" borderId="5" xfId="6" applyBorder="1" applyAlignment="1">
      <alignment horizontal="right"/>
    </xf>
    <xf numFmtId="0" fontId="7" fillId="0" borderId="0" xfId="0" applyFont="1"/>
    <xf numFmtId="164" fontId="1" fillId="13" borderId="11" xfId="13" applyNumberFormat="1" applyBorder="1"/>
    <xf numFmtId="164" fontId="1" fillId="13" borderId="12" xfId="13" applyNumberFormat="1" applyBorder="1"/>
    <xf numFmtId="164" fontId="0" fillId="0" borderId="0" xfId="0" applyNumberFormat="1" applyAlignment="1">
      <alignment wrapText="1"/>
    </xf>
    <xf numFmtId="164" fontId="7" fillId="0" borderId="0" xfId="0" applyNumberFormat="1" applyFont="1"/>
    <xf numFmtId="2" fontId="1" fillId="13" borderId="11" xfId="13" applyNumberFormat="1" applyBorder="1"/>
    <xf numFmtId="0" fontId="1" fillId="13" borderId="19" xfId="13" applyBorder="1" applyProtection="1">
      <protection locked="0"/>
    </xf>
    <xf numFmtId="164" fontId="1" fillId="13" borderId="20" xfId="13" applyNumberFormat="1" applyBorder="1"/>
    <xf numFmtId="2" fontId="1" fillId="13" borderId="19" xfId="13" applyNumberFormat="1" applyBorder="1"/>
    <xf numFmtId="0" fontId="4" fillId="11" borderId="21" xfId="10" applyBorder="1" applyAlignment="1">
      <alignment horizontal="center" vertical="center" textRotation="255"/>
    </xf>
    <xf numFmtId="0" fontId="7" fillId="18" borderId="24" xfId="16" applyBorder="1" applyAlignment="1">
      <alignment horizontal="center" vertical="center" textRotation="90"/>
    </xf>
    <xf numFmtId="0" fontId="7" fillId="18" borderId="25" xfId="16" applyBorder="1"/>
    <xf numFmtId="0" fontId="7" fillId="18" borderId="26" xfId="16" applyBorder="1"/>
    <xf numFmtId="164" fontId="0" fillId="0" borderId="0" xfId="0" applyNumberFormat="1" applyBorder="1"/>
    <xf numFmtId="0" fontId="1" fillId="7" borderId="0" xfId="6" applyBorder="1" applyAlignment="1">
      <alignment horizontal="center"/>
    </xf>
    <xf numFmtId="0" fontId="7" fillId="18" borderId="0" xfId="16" applyBorder="1" applyAlignment="1">
      <alignment horizontal="center"/>
    </xf>
    <xf numFmtId="0" fontId="1" fillId="6" borderId="23" xfId="5" applyBorder="1" applyAlignment="1">
      <alignment horizontal="center"/>
    </xf>
    <xf numFmtId="0" fontId="1" fillId="6" borderId="0" xfId="5" applyBorder="1" applyAlignment="1">
      <alignment horizontal="center"/>
    </xf>
    <xf numFmtId="0" fontId="1" fillId="9" borderId="0" xfId="8" applyBorder="1" applyAlignment="1">
      <alignment horizontal="center"/>
    </xf>
    <xf numFmtId="0" fontId="1" fillId="8" borderId="0" xfId="7" applyBorder="1" applyAlignment="1">
      <alignment horizontal="center"/>
    </xf>
    <xf numFmtId="0" fontId="1" fillId="14" borderId="0" xfId="14" applyBorder="1" applyAlignment="1">
      <alignment horizontal="center"/>
    </xf>
    <xf numFmtId="0" fontId="1" fillId="7" borderId="9" xfId="6" applyBorder="1" applyAlignment="1">
      <alignment horizontal="center"/>
    </xf>
    <xf numFmtId="0" fontId="0" fillId="0" borderId="0" xfId="0" applyNumberFormat="1"/>
    <xf numFmtId="0" fontId="1" fillId="21" borderId="11" xfId="18" applyBorder="1" applyProtection="1"/>
    <xf numFmtId="164" fontId="1" fillId="21" borderId="11" xfId="18" applyNumberFormat="1" applyBorder="1"/>
    <xf numFmtId="2" fontId="1" fillId="21" borderId="5" xfId="18" applyNumberFormat="1" applyBorder="1"/>
    <xf numFmtId="0" fontId="0" fillId="23" borderId="17" xfId="0" applyFill="1" applyBorder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22" borderId="17" xfId="0" applyFill="1" applyBorder="1" applyAlignment="1">
      <alignment horizontal="center" vertical="center" wrapText="1"/>
    </xf>
    <xf numFmtId="0" fontId="0" fillId="24" borderId="17" xfId="0" applyNumberFormat="1" applyFill="1" applyBorder="1" applyAlignment="1">
      <alignment horizontal="center"/>
    </xf>
    <xf numFmtId="0" fontId="12" fillId="20" borderId="0" xfId="17" applyAlignment="1">
      <alignment horizontal="center" wrapText="1"/>
    </xf>
    <xf numFmtId="0" fontId="0" fillId="23" borderId="27" xfId="0" applyFill="1" applyBorder="1" applyAlignment="1">
      <alignment horizontal="center"/>
    </xf>
    <xf numFmtId="0" fontId="0" fillId="23" borderId="28" xfId="0" applyFill="1" applyBorder="1" applyAlignment="1">
      <alignment horizontal="center"/>
    </xf>
    <xf numFmtId="0" fontId="0" fillId="23" borderId="27" xfId="0" applyFill="1" applyBorder="1" applyAlignment="1">
      <alignment horizontal="center" wrapText="1"/>
    </xf>
    <xf numFmtId="0" fontId="0" fillId="23" borderId="28" xfId="0" applyFill="1" applyBorder="1" applyAlignment="1">
      <alignment horizontal="center" wrapText="1"/>
    </xf>
    <xf numFmtId="0" fontId="0" fillId="23" borderId="29" xfId="0" applyFill="1" applyBorder="1" applyAlignment="1" applyProtection="1">
      <alignment horizontal="center" vertical="center"/>
      <protection locked="0"/>
    </xf>
    <xf numFmtId="0" fontId="0" fillId="23" borderId="30" xfId="0" applyFill="1" applyBorder="1" applyAlignment="1" applyProtection="1">
      <alignment horizontal="center" vertical="center"/>
      <protection locked="0"/>
    </xf>
    <xf numFmtId="0" fontId="0" fillId="23" borderId="31" xfId="0" applyFill="1" applyBorder="1" applyAlignment="1" applyProtection="1">
      <alignment horizontal="center" vertical="center"/>
      <protection locked="0"/>
    </xf>
    <xf numFmtId="0" fontId="0" fillId="23" borderId="17" xfId="0" applyFill="1" applyBorder="1" applyAlignment="1">
      <alignment horizontal="center" wrapText="1"/>
    </xf>
    <xf numFmtId="0" fontId="1" fillId="3" borderId="3" xfId="2" applyBorder="1" applyAlignment="1">
      <alignment horizontal="center" vertical="center" textRotation="90"/>
    </xf>
    <xf numFmtId="0" fontId="1" fillId="5" borderId="3" xfId="4" applyBorder="1" applyAlignment="1">
      <alignment horizontal="center" vertical="center" textRotation="90"/>
    </xf>
    <xf numFmtId="0" fontId="10" fillId="17" borderId="0" xfId="15" applyAlignment="1">
      <alignment horizontal="center" vertical="center" wrapText="1"/>
    </xf>
    <xf numFmtId="0" fontId="10" fillId="17" borderId="0" xfId="15" applyAlignment="1">
      <alignment horizontal="center" wrapText="1"/>
    </xf>
    <xf numFmtId="165" fontId="1" fillId="15" borderId="17" xfId="6" applyNumberFormat="1" applyFill="1" applyBorder="1" applyAlignment="1">
      <alignment horizontal="center" wrapText="1"/>
    </xf>
    <xf numFmtId="0" fontId="1" fillId="15" borderId="17" xfId="6" applyNumberFormat="1" applyFill="1" applyBorder="1" applyAlignment="1">
      <alignment horizontal="center" vertical="center"/>
    </xf>
    <xf numFmtId="0" fontId="9" fillId="10" borderId="13" xfId="9" applyFont="1" applyBorder="1" applyAlignment="1">
      <alignment horizontal="center" vertical="center" textRotation="255"/>
    </xf>
    <xf numFmtId="0" fontId="9" fillId="10" borderId="5" xfId="9" applyFont="1" applyBorder="1" applyAlignment="1">
      <alignment horizontal="center" vertical="center" textRotation="255"/>
    </xf>
    <xf numFmtId="0" fontId="9" fillId="10" borderId="10" xfId="9" applyFont="1" applyBorder="1" applyAlignment="1">
      <alignment horizontal="center" vertical="center" textRotation="255"/>
    </xf>
    <xf numFmtId="0" fontId="0" fillId="19" borderId="14" xfId="0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/>
    </xf>
    <xf numFmtId="0" fontId="1" fillId="8" borderId="0" xfId="7" applyBorder="1" applyAlignment="1">
      <alignment horizontal="center" vertical="center" textRotation="90"/>
    </xf>
    <xf numFmtId="0" fontId="1" fillId="14" borderId="0" xfId="14" applyBorder="1" applyAlignment="1">
      <alignment horizontal="center" vertical="center" textRotation="90"/>
    </xf>
    <xf numFmtId="0" fontId="1" fillId="7" borderId="0" xfId="6" applyBorder="1" applyAlignment="1">
      <alignment horizontal="center" vertical="center" textRotation="90"/>
    </xf>
    <xf numFmtId="0" fontId="1" fillId="7" borderId="9" xfId="6" applyBorder="1" applyAlignment="1">
      <alignment horizontal="center" vertical="center" textRotation="90"/>
    </xf>
    <xf numFmtId="0" fontId="5" fillId="2" borderId="22" xfId="11" applyBorder="1" applyAlignment="1">
      <alignment horizontal="center" vertical="center" textRotation="255"/>
    </xf>
    <xf numFmtId="0" fontId="5" fillId="2" borderId="7" xfId="11" applyBorder="1" applyAlignment="1">
      <alignment horizontal="center" vertical="center" textRotation="255"/>
    </xf>
    <xf numFmtId="0" fontId="5" fillId="2" borderId="8" xfId="11" applyBorder="1" applyAlignment="1">
      <alignment horizontal="center" vertical="center" textRotation="255"/>
    </xf>
    <xf numFmtId="0" fontId="1" fillId="9" borderId="3" xfId="8" applyBorder="1" applyAlignment="1">
      <alignment horizontal="center" vertical="center" textRotation="90"/>
    </xf>
    <xf numFmtId="0" fontId="1" fillId="8" borderId="3" xfId="7" applyBorder="1" applyAlignment="1">
      <alignment horizontal="center" vertical="center" textRotation="90"/>
    </xf>
    <xf numFmtId="0" fontId="4" fillId="11" borderId="6" xfId="10" applyBorder="1" applyAlignment="1">
      <alignment horizontal="center" vertical="center" textRotation="255"/>
    </xf>
    <xf numFmtId="0" fontId="1" fillId="6" borderId="0" xfId="5" applyBorder="1" applyAlignment="1">
      <alignment horizontal="center" vertical="center" textRotation="90"/>
    </xf>
    <xf numFmtId="0" fontId="1" fillId="9" borderId="0" xfId="8" applyBorder="1" applyAlignment="1">
      <alignment horizontal="center" vertical="center" textRotation="90"/>
    </xf>
    <xf numFmtId="0" fontId="1" fillId="4" borderId="3" xfId="3" applyBorder="1" applyAlignment="1">
      <alignment horizontal="center" vertical="center" textRotation="90"/>
    </xf>
    <xf numFmtId="0" fontId="1" fillId="6" borderId="3" xfId="5" applyBorder="1" applyAlignment="1">
      <alignment horizontal="center" vertical="center" textRotation="90"/>
    </xf>
  </cellXfs>
  <cellStyles count="19">
    <cellStyle name="20% - Έμφαση1" xfId="2" builtinId="30"/>
    <cellStyle name="20% - Έμφαση2" xfId="4" builtinId="34"/>
    <cellStyle name="20% - Έμφαση3" xfId="13" builtinId="38"/>
    <cellStyle name="40% - Έμφαση4" xfId="6" builtinId="43"/>
    <cellStyle name="40% - Έμφαση6" xfId="7" builtinId="51"/>
    <cellStyle name="60% - Έμφαση1" xfId="3" builtinId="32"/>
    <cellStyle name="60% - Έμφαση2" xfId="5" builtinId="36"/>
    <cellStyle name="60% - Έμφαση3" xfId="18" builtinId="40"/>
    <cellStyle name="60% - Έμφαση4" xfId="14" builtinId="44"/>
    <cellStyle name="60% - Έμφαση6" xfId="8" builtinId="52"/>
    <cellStyle name="Εισαγωγή" xfId="10" builtinId="20"/>
    <cellStyle name="Έμφαση2" xfId="12" builtinId="33"/>
    <cellStyle name="Έμφαση3" xfId="16" builtinId="37"/>
    <cellStyle name="Έξοδος" xfId="1" builtinId="21"/>
    <cellStyle name="Κακό" xfId="9" builtinId="27"/>
    <cellStyle name="Καλό" xfId="15" builtinId="26"/>
    <cellStyle name="Κανονικό" xfId="0" builtinId="0"/>
    <cellStyle name="Ουδέτερο" xfId="17" builtinId="28"/>
    <cellStyle name="Υπολογισμός" xfId="1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M$30" lockText="1" noThreeD="1"/>
</file>

<file path=xl/ctrlProps/ctrlProp2.xml><?xml version="1.0" encoding="utf-8"?>
<formControlPr xmlns="http://schemas.microsoft.com/office/spreadsheetml/2009/9/main" objectType="CheckBox" fmlaLink="$M$34" noThreeD="1"/>
</file>

<file path=xl/ctrlProps/ctrlProp3.xml><?xml version="1.0" encoding="utf-8"?>
<formControlPr xmlns="http://schemas.microsoft.com/office/spreadsheetml/2009/9/main" objectType="CheckBox" fmlaLink="$M$31" lockText="1" noThreeD="1"/>
</file>

<file path=xl/ctrlProps/ctrlProp4.xml><?xml version="1.0" encoding="utf-8"?>
<formControlPr xmlns="http://schemas.microsoft.com/office/spreadsheetml/2009/9/main" objectType="CheckBox" fmlaLink="$M$32" lockText="1" noThreeD="1"/>
</file>

<file path=xl/ctrlProps/ctrlProp5.xml><?xml version="1.0" encoding="utf-8"?>
<formControlPr xmlns="http://schemas.microsoft.com/office/spreadsheetml/2009/9/main" objectType="CheckBox" fmlaLink="$M$3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9</xdr:row>
          <xdr:rowOff>144780</xdr:rowOff>
        </xdr:from>
        <xdr:to>
          <xdr:col>13</xdr:col>
          <xdr:colOff>563880</xdr:colOff>
          <xdr:row>11</xdr:row>
          <xdr:rowOff>45720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10</xdr:row>
          <xdr:rowOff>144780</xdr:rowOff>
        </xdr:from>
        <xdr:to>
          <xdr:col>13</xdr:col>
          <xdr:colOff>563880</xdr:colOff>
          <xdr:row>12</xdr:row>
          <xdr:rowOff>45720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11</xdr:row>
          <xdr:rowOff>144780</xdr:rowOff>
        </xdr:from>
        <xdr:to>
          <xdr:col>13</xdr:col>
          <xdr:colOff>563880</xdr:colOff>
          <xdr:row>13</xdr:row>
          <xdr:rowOff>30480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12</xdr:row>
          <xdr:rowOff>144780</xdr:rowOff>
        </xdr:from>
        <xdr:to>
          <xdr:col>13</xdr:col>
          <xdr:colOff>563880</xdr:colOff>
          <xdr:row>14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213360</xdr:colOff>
          <xdr:row>13</xdr:row>
          <xdr:rowOff>144780</xdr:rowOff>
        </xdr:from>
        <xdr:to>
          <xdr:col>13</xdr:col>
          <xdr:colOff>563880</xdr:colOff>
          <xdr:row>15</xdr:row>
          <xdr:rowOff>45720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A7B75-2B21-48F9-81C4-E61C8F828F70}">
  <sheetPr codeName="Φύλλο1"/>
  <dimension ref="A1:AA89"/>
  <sheetViews>
    <sheetView tabSelected="1" zoomScale="85" zoomScaleNormal="85" workbookViewId="0">
      <pane ySplit="1" topLeftCell="A2" activePane="bottomLeft" state="frozen"/>
      <selection pane="bottomLeft" activeCell="K12" sqref="K12"/>
    </sheetView>
  </sheetViews>
  <sheetFormatPr defaultRowHeight="14.4" x14ac:dyDescent="0.3"/>
  <cols>
    <col min="1" max="1" width="3.44140625" customWidth="1"/>
    <col min="2" max="2" width="3.109375" customWidth="1"/>
    <col min="4" max="4" width="9.6640625" bestFit="1" customWidth="1"/>
    <col min="5" max="5" width="13.21875" bestFit="1" customWidth="1"/>
    <col min="7" max="7" width="16.109375" customWidth="1"/>
    <col min="8" max="8" width="24.33203125" style="1" bestFit="1" customWidth="1"/>
    <col min="10" max="10" width="9" style="32" bestFit="1" customWidth="1"/>
    <col min="11" max="11" width="8.88671875" style="32"/>
    <col min="12" max="12" width="27" bestFit="1" customWidth="1"/>
    <col min="13" max="13" width="9.21875" bestFit="1" customWidth="1"/>
    <col min="15" max="15" width="9.88671875" bestFit="1" customWidth="1"/>
    <col min="16" max="16" width="49.44140625" bestFit="1" customWidth="1"/>
  </cols>
  <sheetData>
    <row r="1" spans="1:27" ht="28.8" customHeight="1" thickBot="1" x14ac:dyDescent="0.35">
      <c r="A1" s="93"/>
      <c r="B1" s="94"/>
      <c r="C1" s="27" t="s">
        <v>0</v>
      </c>
      <c r="D1" s="27" t="s">
        <v>1</v>
      </c>
      <c r="E1" s="28" t="s">
        <v>48</v>
      </c>
      <c r="F1" s="26" t="s">
        <v>58</v>
      </c>
      <c r="G1" s="29" t="s">
        <v>115</v>
      </c>
      <c r="H1" s="30" t="s">
        <v>128</v>
      </c>
      <c r="J1" s="32" t="s">
        <v>59</v>
      </c>
      <c r="K1" s="47" t="s">
        <v>107</v>
      </c>
      <c r="P1" s="35" t="s">
        <v>116</v>
      </c>
      <c r="Q1" s="32" t="s">
        <v>119</v>
      </c>
    </row>
    <row r="2" spans="1:27" x14ac:dyDescent="0.3">
      <c r="A2" s="104" t="s">
        <v>102</v>
      </c>
      <c r="B2" s="107" t="s">
        <v>60</v>
      </c>
      <c r="C2" s="2">
        <v>11104</v>
      </c>
      <c r="D2" s="3" t="s">
        <v>2</v>
      </c>
      <c r="E2" s="4">
        <v>10</v>
      </c>
      <c r="F2" s="36"/>
      <c r="G2" s="45">
        <f t="shared" ref="G2:G39" si="0">STANDARDIZE(E2,$O$4,$O$5)</f>
        <v>2.3457841719229009</v>
      </c>
      <c r="H2" s="31" t="str">
        <f t="shared" ref="H2:H39" si="1">IF(J2&gt;0,STANDARDIZE(E2,$O$6,$O$7),"")</f>
        <v/>
      </c>
      <c r="J2" s="32">
        <f t="shared" ref="J2:J39" si="2">E2*F2</f>
        <v>0</v>
      </c>
      <c r="K2" s="32" t="b">
        <f t="shared" ref="K2:K33" si="3">IF(F2&gt;4.9,J2/F2)</f>
        <v>0</v>
      </c>
      <c r="N2" s="32" t="s">
        <v>108</v>
      </c>
      <c r="O2" s="32">
        <f>SUM(F2:F74)</f>
        <v>0</v>
      </c>
      <c r="P2" s="86" t="s">
        <v>131</v>
      </c>
    </row>
    <row r="3" spans="1:27" x14ac:dyDescent="0.3">
      <c r="A3" s="104"/>
      <c r="B3" s="107"/>
      <c r="C3" s="2">
        <v>11101</v>
      </c>
      <c r="D3" s="3" t="s">
        <v>3</v>
      </c>
      <c r="E3" s="4">
        <v>6</v>
      </c>
      <c r="F3" s="36"/>
      <c r="G3" s="45">
        <f t="shared" si="0"/>
        <v>7.4077394902828275E-2</v>
      </c>
      <c r="H3" s="31" t="str">
        <f t="shared" si="1"/>
        <v/>
      </c>
      <c r="J3" s="32">
        <f t="shared" si="2"/>
        <v>0</v>
      </c>
      <c r="K3" s="32" t="b">
        <f t="shared" si="3"/>
        <v>0</v>
      </c>
      <c r="N3" s="32" t="s">
        <v>113</v>
      </c>
      <c r="O3" s="32">
        <f>SUM(J2:J74)</f>
        <v>0</v>
      </c>
      <c r="P3" s="86"/>
    </row>
    <row r="4" spans="1:27" x14ac:dyDescent="0.3">
      <c r="A4" s="104"/>
      <c r="B4" s="107"/>
      <c r="C4" s="2" t="s">
        <v>4</v>
      </c>
      <c r="D4" s="3" t="s">
        <v>5</v>
      </c>
      <c r="E4" s="4">
        <v>7</v>
      </c>
      <c r="F4" s="36"/>
      <c r="G4" s="45">
        <f t="shared" si="0"/>
        <v>0.64200408915784635</v>
      </c>
      <c r="H4" s="31" t="str">
        <f t="shared" si="1"/>
        <v/>
      </c>
      <c r="J4" s="32">
        <f t="shared" si="2"/>
        <v>0</v>
      </c>
      <c r="K4" s="32" t="b">
        <f t="shared" si="3"/>
        <v>0</v>
      </c>
      <c r="L4" s="88" t="s">
        <v>129</v>
      </c>
      <c r="M4" s="89">
        <f>SUM(K2:K74)</f>
        <v>0</v>
      </c>
      <c r="N4" s="32" t="s">
        <v>110</v>
      </c>
      <c r="O4" s="32">
        <f>AVERAGE(E2:E74)</f>
        <v>5.8695652173913047</v>
      </c>
      <c r="P4" s="86"/>
      <c r="AA4" s="44" t="s">
        <v>121</v>
      </c>
    </row>
    <row r="5" spans="1:27" ht="14.4" customHeight="1" x14ac:dyDescent="0.3">
      <c r="A5" s="104"/>
      <c r="B5" s="107"/>
      <c r="C5" s="2" t="s">
        <v>6</v>
      </c>
      <c r="D5" s="3" t="s">
        <v>7</v>
      </c>
      <c r="E5" s="4">
        <v>4</v>
      </c>
      <c r="F5" s="36"/>
      <c r="G5" s="45">
        <f t="shared" si="0"/>
        <v>-1.061775993607208</v>
      </c>
      <c r="H5" s="31" t="str">
        <f t="shared" si="1"/>
        <v/>
      </c>
      <c r="J5" s="32">
        <f t="shared" si="2"/>
        <v>0</v>
      </c>
      <c r="K5" s="32" t="b">
        <f t="shared" si="3"/>
        <v>0</v>
      </c>
      <c r="L5" s="88"/>
      <c r="M5" s="89"/>
      <c r="N5" s="32" t="s">
        <v>109</v>
      </c>
      <c r="O5" s="32">
        <f>_xlfn.STDEV.S(E2:E74)</f>
        <v>1.7607906268814448</v>
      </c>
      <c r="P5" s="40" t="s">
        <v>130</v>
      </c>
    </row>
    <row r="6" spans="1:27" ht="14.4" customHeight="1" x14ac:dyDescent="0.3">
      <c r="A6" s="104"/>
      <c r="B6" s="107"/>
      <c r="C6" s="2">
        <v>11113</v>
      </c>
      <c r="D6" s="3" t="s">
        <v>8</v>
      </c>
      <c r="E6" s="4">
        <v>5</v>
      </c>
      <c r="F6" s="36"/>
      <c r="G6" s="45">
        <f t="shared" si="0"/>
        <v>-0.49384929935218985</v>
      </c>
      <c r="H6" s="31" t="str">
        <f t="shared" si="1"/>
        <v/>
      </c>
      <c r="J6" s="32">
        <f t="shared" si="2"/>
        <v>0</v>
      </c>
      <c r="K6" s="32" t="b">
        <f t="shared" si="3"/>
        <v>0</v>
      </c>
      <c r="L6" s="88"/>
      <c r="M6" s="89"/>
      <c r="N6" s="32" t="s">
        <v>111</v>
      </c>
      <c r="O6" s="48" t="e">
        <f>AVERAGE(K2:K74)</f>
        <v>#DIV/0!</v>
      </c>
      <c r="P6" s="87" t="s">
        <v>132</v>
      </c>
    </row>
    <row r="7" spans="1:27" ht="14.4" customHeight="1" x14ac:dyDescent="0.3">
      <c r="A7" s="104"/>
      <c r="B7" s="84" t="s">
        <v>61</v>
      </c>
      <c r="C7" s="5">
        <v>11205</v>
      </c>
      <c r="D7" s="6" t="s">
        <v>9</v>
      </c>
      <c r="E7" s="7">
        <v>6</v>
      </c>
      <c r="F7" s="36"/>
      <c r="G7" s="45">
        <f t="shared" si="0"/>
        <v>7.4077394902828275E-2</v>
      </c>
      <c r="H7" s="31" t="str">
        <f t="shared" si="1"/>
        <v/>
      </c>
      <c r="J7" s="32">
        <f t="shared" si="2"/>
        <v>0</v>
      </c>
      <c r="K7" s="32" t="b">
        <f t="shared" si="3"/>
        <v>0</v>
      </c>
      <c r="L7" s="33" t="s">
        <v>58</v>
      </c>
      <c r="M7" s="39" t="e">
        <f>O3/M4</f>
        <v>#DIV/0!</v>
      </c>
      <c r="N7" s="32" t="s">
        <v>112</v>
      </c>
      <c r="O7" s="48" t="e">
        <f>_xlfn.STDEV.S(K2:K74)</f>
        <v>#DIV/0!</v>
      </c>
      <c r="P7" s="87"/>
    </row>
    <row r="8" spans="1:27" ht="14.4" customHeight="1" x14ac:dyDescent="0.3">
      <c r="A8" s="104"/>
      <c r="B8" s="84"/>
      <c r="C8" s="5">
        <v>11201</v>
      </c>
      <c r="D8" s="6" t="s">
        <v>10</v>
      </c>
      <c r="E8" s="7">
        <v>6</v>
      </c>
      <c r="F8" s="36"/>
      <c r="G8" s="45">
        <f t="shared" si="0"/>
        <v>7.4077394902828275E-2</v>
      </c>
      <c r="H8" s="31" t="str">
        <f t="shared" si="1"/>
        <v/>
      </c>
      <c r="J8" s="32">
        <f t="shared" si="2"/>
        <v>0</v>
      </c>
      <c r="K8" s="32" t="b">
        <f t="shared" si="3"/>
        <v>0</v>
      </c>
      <c r="N8" s="66"/>
      <c r="P8" s="87"/>
    </row>
    <row r="9" spans="1:27" ht="14.4" customHeight="1" x14ac:dyDescent="0.3">
      <c r="A9" s="104"/>
      <c r="B9" s="84"/>
      <c r="C9" s="5" t="s">
        <v>11</v>
      </c>
      <c r="D9" s="6" t="s">
        <v>12</v>
      </c>
      <c r="E9" s="7">
        <v>5</v>
      </c>
      <c r="F9" s="36"/>
      <c r="G9" s="45">
        <f t="shared" si="0"/>
        <v>-0.49384929935218985</v>
      </c>
      <c r="H9" s="31" t="str">
        <f t="shared" si="1"/>
        <v/>
      </c>
      <c r="J9" s="32">
        <f t="shared" si="2"/>
        <v>0</v>
      </c>
      <c r="K9" s="32" t="b">
        <f t="shared" si="3"/>
        <v>0</v>
      </c>
      <c r="N9" s="66"/>
      <c r="P9" s="87"/>
    </row>
    <row r="10" spans="1:27" ht="14.4" customHeight="1" x14ac:dyDescent="0.3">
      <c r="A10" s="104"/>
      <c r="B10" s="84"/>
      <c r="C10" s="5" t="s">
        <v>13</v>
      </c>
      <c r="D10" s="6" t="s">
        <v>14</v>
      </c>
      <c r="E10" s="7">
        <v>4</v>
      </c>
      <c r="F10" s="36"/>
      <c r="G10" s="45">
        <f t="shared" si="0"/>
        <v>-1.061775993607208</v>
      </c>
      <c r="H10" s="31" t="str">
        <f t="shared" si="1"/>
        <v/>
      </c>
      <c r="J10" s="32">
        <f t="shared" si="2"/>
        <v>0</v>
      </c>
      <c r="K10" s="32" t="b">
        <f t="shared" si="3"/>
        <v>0</v>
      </c>
      <c r="M10" s="66"/>
      <c r="P10" s="87"/>
    </row>
    <row r="11" spans="1:27" ht="14.4" customHeight="1" x14ac:dyDescent="0.3">
      <c r="A11" s="104"/>
      <c r="B11" s="84"/>
      <c r="C11" s="5" t="s">
        <v>118</v>
      </c>
      <c r="D11" s="6" t="s">
        <v>15</v>
      </c>
      <c r="E11" s="7">
        <v>7</v>
      </c>
      <c r="F11" s="36"/>
      <c r="G11" s="45">
        <f t="shared" si="0"/>
        <v>0.64200408915784635</v>
      </c>
      <c r="H11" s="31" t="str">
        <f t="shared" si="1"/>
        <v/>
      </c>
      <c r="J11" s="32">
        <f t="shared" si="2"/>
        <v>0</v>
      </c>
      <c r="K11" s="32" t="b">
        <f t="shared" si="3"/>
        <v>0</v>
      </c>
      <c r="L11" s="76" t="s">
        <v>124</v>
      </c>
      <c r="M11" s="77"/>
      <c r="N11" s="70"/>
      <c r="P11" s="87" t="s">
        <v>133</v>
      </c>
    </row>
    <row r="12" spans="1:27" ht="14.4" customHeight="1" x14ac:dyDescent="0.3">
      <c r="A12" s="104"/>
      <c r="B12" s="84"/>
      <c r="C12" s="5" t="s">
        <v>105</v>
      </c>
      <c r="D12" s="6" t="s">
        <v>104</v>
      </c>
      <c r="E12" s="7">
        <v>6</v>
      </c>
      <c r="F12" s="36"/>
      <c r="G12" s="45">
        <f t="shared" si="0"/>
        <v>7.4077394902828275E-2</v>
      </c>
      <c r="H12" s="31" t="str">
        <f t="shared" si="1"/>
        <v/>
      </c>
      <c r="J12" s="32">
        <f t="shared" si="2"/>
        <v>0</v>
      </c>
      <c r="K12" s="32" t="b">
        <f t="shared" si="3"/>
        <v>0</v>
      </c>
      <c r="L12" s="78" t="s">
        <v>137</v>
      </c>
      <c r="M12" s="79"/>
      <c r="N12" s="70"/>
      <c r="P12" s="87"/>
    </row>
    <row r="13" spans="1:27" ht="15.6" customHeight="1" x14ac:dyDescent="0.3">
      <c r="A13" s="104"/>
      <c r="B13" s="108" t="s">
        <v>62</v>
      </c>
      <c r="C13" s="8">
        <v>11323</v>
      </c>
      <c r="D13" s="9" t="s">
        <v>16</v>
      </c>
      <c r="E13" s="10">
        <v>6</v>
      </c>
      <c r="F13" s="36"/>
      <c r="G13" s="45">
        <f t="shared" si="0"/>
        <v>7.4077394902828275E-2</v>
      </c>
      <c r="H13" s="31" t="str">
        <f t="shared" si="1"/>
        <v/>
      </c>
      <c r="J13" s="32">
        <f t="shared" si="2"/>
        <v>0</v>
      </c>
      <c r="K13" s="32" t="b">
        <f t="shared" si="3"/>
        <v>0</v>
      </c>
      <c r="L13" s="78" t="s">
        <v>138</v>
      </c>
      <c r="M13" s="79"/>
      <c r="N13" s="70"/>
      <c r="P13" s="87"/>
    </row>
    <row r="14" spans="1:27" ht="14.4" customHeight="1" x14ac:dyDescent="0.3">
      <c r="A14" s="104"/>
      <c r="B14" s="108"/>
      <c r="C14" s="8" t="s">
        <v>17</v>
      </c>
      <c r="D14" s="9" t="s">
        <v>18</v>
      </c>
      <c r="E14" s="10">
        <v>4</v>
      </c>
      <c r="F14" s="36"/>
      <c r="G14" s="45">
        <f t="shared" si="0"/>
        <v>-1.061775993607208</v>
      </c>
      <c r="H14" s="31" t="str">
        <f t="shared" si="1"/>
        <v/>
      </c>
      <c r="J14" s="32">
        <f t="shared" si="2"/>
        <v>0</v>
      </c>
      <c r="K14" s="32" t="b">
        <f t="shared" si="3"/>
        <v>0</v>
      </c>
      <c r="L14" s="78" t="s">
        <v>140</v>
      </c>
      <c r="M14" s="79"/>
      <c r="N14" s="70"/>
      <c r="P14" s="86" t="s">
        <v>134</v>
      </c>
    </row>
    <row r="15" spans="1:27" ht="14.4" customHeight="1" x14ac:dyDescent="0.3">
      <c r="A15" s="104"/>
      <c r="B15" s="108"/>
      <c r="C15" s="8" t="s">
        <v>19</v>
      </c>
      <c r="D15" s="9" t="s">
        <v>20</v>
      </c>
      <c r="E15" s="10">
        <v>3</v>
      </c>
      <c r="F15" s="36"/>
      <c r="G15" s="45">
        <f t="shared" si="0"/>
        <v>-1.6297026878622261</v>
      </c>
      <c r="H15" s="31" t="str">
        <f t="shared" si="1"/>
        <v/>
      </c>
      <c r="J15" s="32">
        <f t="shared" si="2"/>
        <v>0</v>
      </c>
      <c r="K15" s="32" t="b">
        <f t="shared" si="3"/>
        <v>0</v>
      </c>
      <c r="L15" s="78" t="s">
        <v>139</v>
      </c>
      <c r="M15" s="79"/>
      <c r="N15" s="70"/>
      <c r="P15" s="86"/>
    </row>
    <row r="16" spans="1:27" ht="14.4" customHeight="1" x14ac:dyDescent="0.3">
      <c r="A16" s="104"/>
      <c r="B16" s="108"/>
      <c r="C16" s="8">
        <v>11313</v>
      </c>
      <c r="D16" s="9" t="s">
        <v>21</v>
      </c>
      <c r="E16" s="10">
        <v>7</v>
      </c>
      <c r="F16" s="36"/>
      <c r="G16" s="45">
        <f t="shared" si="0"/>
        <v>0.64200408915784635</v>
      </c>
      <c r="H16" s="31" t="str">
        <f t="shared" si="1"/>
        <v/>
      </c>
      <c r="J16" s="32">
        <f t="shared" si="2"/>
        <v>0</v>
      </c>
      <c r="K16" s="32" t="b">
        <f t="shared" si="3"/>
        <v>0</v>
      </c>
      <c r="L16" s="83" t="s">
        <v>142</v>
      </c>
      <c r="M16" s="83"/>
      <c r="N16" s="80"/>
      <c r="P16" s="86"/>
    </row>
    <row r="17" spans="1:16" ht="14.4" customHeight="1" x14ac:dyDescent="0.3">
      <c r="A17" s="104"/>
      <c r="B17" s="85" t="s">
        <v>63</v>
      </c>
      <c r="C17" s="11">
        <v>11414</v>
      </c>
      <c r="D17" s="12" t="s">
        <v>22</v>
      </c>
      <c r="E17" s="13">
        <v>7</v>
      </c>
      <c r="F17" s="36"/>
      <c r="G17" s="45">
        <f t="shared" si="0"/>
        <v>0.64200408915784635</v>
      </c>
      <c r="H17" s="31" t="str">
        <f t="shared" si="1"/>
        <v/>
      </c>
      <c r="J17" s="32">
        <f t="shared" si="2"/>
        <v>0</v>
      </c>
      <c r="K17" s="32" t="b">
        <f t="shared" si="3"/>
        <v>0</v>
      </c>
      <c r="L17" s="83"/>
      <c r="M17" s="83"/>
      <c r="N17" s="81"/>
      <c r="P17" s="87" t="s">
        <v>135</v>
      </c>
    </row>
    <row r="18" spans="1:16" x14ac:dyDescent="0.3">
      <c r="A18" s="104"/>
      <c r="B18" s="85"/>
      <c r="C18" s="11" t="s">
        <v>23</v>
      </c>
      <c r="D18" s="12" t="s">
        <v>24</v>
      </c>
      <c r="E18" s="13">
        <v>8</v>
      </c>
      <c r="F18" s="36"/>
      <c r="G18" s="45">
        <f t="shared" si="0"/>
        <v>1.2099307834128645</v>
      </c>
      <c r="H18" s="31" t="str">
        <f t="shared" si="1"/>
        <v/>
      </c>
      <c r="J18" s="32">
        <f t="shared" si="2"/>
        <v>0</v>
      </c>
      <c r="K18" s="32" t="b">
        <f t="shared" si="3"/>
        <v>0</v>
      </c>
      <c r="L18" s="83"/>
      <c r="M18" s="83"/>
      <c r="N18" s="81"/>
      <c r="P18" s="87"/>
    </row>
    <row r="19" spans="1:16" x14ac:dyDescent="0.3">
      <c r="A19" s="104"/>
      <c r="B19" s="85"/>
      <c r="C19" s="11" t="s">
        <v>25</v>
      </c>
      <c r="D19" s="12" t="s">
        <v>26</v>
      </c>
      <c r="E19" s="13">
        <v>5</v>
      </c>
      <c r="F19" s="36"/>
      <c r="G19" s="45">
        <f t="shared" si="0"/>
        <v>-0.49384929935218985</v>
      </c>
      <c r="H19" s="31" t="str">
        <f t="shared" si="1"/>
        <v/>
      </c>
      <c r="J19" s="32">
        <f t="shared" si="2"/>
        <v>0</v>
      </c>
      <c r="K19" s="32" t="b">
        <f t="shared" si="3"/>
        <v>0</v>
      </c>
      <c r="L19" s="83"/>
      <c r="M19" s="83"/>
      <c r="N19" s="82"/>
      <c r="P19" s="87"/>
    </row>
    <row r="20" spans="1:16" x14ac:dyDescent="0.3">
      <c r="A20" s="104"/>
      <c r="B20" s="85"/>
      <c r="C20" s="11" t="s">
        <v>27</v>
      </c>
      <c r="D20" s="12" t="s">
        <v>28</v>
      </c>
      <c r="E20" s="13">
        <v>4</v>
      </c>
      <c r="F20" s="36"/>
      <c r="G20" s="45">
        <f t="shared" si="0"/>
        <v>-1.061775993607208</v>
      </c>
      <c r="H20" s="31" t="str">
        <f t="shared" si="1"/>
        <v/>
      </c>
      <c r="J20" s="32">
        <f t="shared" si="2"/>
        <v>0</v>
      </c>
      <c r="K20" s="32" t="b">
        <f t="shared" si="3"/>
        <v>0</v>
      </c>
      <c r="L20" s="73" t="s">
        <v>143</v>
      </c>
      <c r="M20" s="73"/>
      <c r="N20" s="74">
        <f>M4+N16+O30+O31+O32+O33+O34</f>
        <v>0</v>
      </c>
      <c r="P20" s="87"/>
    </row>
    <row r="21" spans="1:16" x14ac:dyDescent="0.3">
      <c r="A21" s="104"/>
      <c r="B21" s="85"/>
      <c r="C21" s="11" t="s">
        <v>117</v>
      </c>
      <c r="D21" s="12" t="s">
        <v>29</v>
      </c>
      <c r="E21" s="13">
        <v>5</v>
      </c>
      <c r="F21" s="36"/>
      <c r="G21" s="45">
        <f t="shared" si="0"/>
        <v>-0.49384929935218985</v>
      </c>
      <c r="H21" s="31" t="str">
        <f t="shared" si="1"/>
        <v/>
      </c>
      <c r="J21" s="32">
        <f t="shared" si="2"/>
        <v>0</v>
      </c>
      <c r="K21" s="32" t="b">
        <f t="shared" si="3"/>
        <v>0</v>
      </c>
      <c r="L21" s="73"/>
      <c r="M21" s="73"/>
      <c r="N21" s="74"/>
      <c r="P21" s="87"/>
    </row>
    <row r="22" spans="1:16" ht="14.4" customHeight="1" x14ac:dyDescent="0.3">
      <c r="A22" s="104"/>
      <c r="B22" s="85"/>
      <c r="C22" s="11" t="s">
        <v>106</v>
      </c>
      <c r="D22" s="12" t="s">
        <v>103</v>
      </c>
      <c r="E22" s="13">
        <v>2</v>
      </c>
      <c r="F22" s="36"/>
      <c r="G22" s="45">
        <f t="shared" si="0"/>
        <v>-2.1976293821172441</v>
      </c>
      <c r="H22" s="31" t="str">
        <f t="shared" si="1"/>
        <v/>
      </c>
      <c r="J22" s="32">
        <f t="shared" si="2"/>
        <v>0</v>
      </c>
      <c r="K22" s="32" t="b">
        <f t="shared" si="3"/>
        <v>0</v>
      </c>
      <c r="P22" s="86" t="s">
        <v>136</v>
      </c>
    </row>
    <row r="23" spans="1:16" ht="14.4" customHeight="1" x14ac:dyDescent="0.3">
      <c r="A23" s="104"/>
      <c r="B23" s="102" t="s">
        <v>64</v>
      </c>
      <c r="C23" s="14" t="s">
        <v>30</v>
      </c>
      <c r="D23" s="15" t="s">
        <v>31</v>
      </c>
      <c r="E23" s="16">
        <v>6.5</v>
      </c>
      <c r="F23" s="36"/>
      <c r="G23" s="45">
        <f t="shared" si="0"/>
        <v>0.35804074203033731</v>
      </c>
      <c r="H23" s="31" t="str">
        <f t="shared" si="1"/>
        <v/>
      </c>
      <c r="J23" s="32">
        <f t="shared" si="2"/>
        <v>0</v>
      </c>
      <c r="K23" s="32" t="b">
        <f t="shared" si="3"/>
        <v>0</v>
      </c>
      <c r="P23" s="86"/>
    </row>
    <row r="24" spans="1:16" x14ac:dyDescent="0.3">
      <c r="A24" s="104"/>
      <c r="B24" s="102"/>
      <c r="C24" s="14" t="s">
        <v>32</v>
      </c>
      <c r="D24" s="15" t="s">
        <v>33</v>
      </c>
      <c r="E24" s="16">
        <v>3.5</v>
      </c>
      <c r="F24" s="36"/>
      <c r="G24" s="45">
        <f t="shared" si="0"/>
        <v>-1.3457393407347169</v>
      </c>
      <c r="H24" s="31" t="str">
        <f t="shared" si="1"/>
        <v/>
      </c>
      <c r="J24" s="32">
        <f t="shared" si="2"/>
        <v>0</v>
      </c>
      <c r="K24" s="32" t="b">
        <f t="shared" si="3"/>
        <v>0</v>
      </c>
      <c r="P24" s="86"/>
    </row>
    <row r="25" spans="1:16" x14ac:dyDescent="0.3">
      <c r="A25" s="104"/>
      <c r="B25" s="102"/>
      <c r="C25" s="14">
        <v>11528</v>
      </c>
      <c r="D25" s="15" t="s">
        <v>34</v>
      </c>
      <c r="E25" s="16">
        <v>6</v>
      </c>
      <c r="F25" s="36"/>
      <c r="G25" s="45">
        <f t="shared" si="0"/>
        <v>7.4077394902828275E-2</v>
      </c>
      <c r="H25" s="31" t="str">
        <f t="shared" si="1"/>
        <v/>
      </c>
      <c r="J25" s="32">
        <f t="shared" si="2"/>
        <v>0</v>
      </c>
      <c r="K25" s="32" t="b">
        <f t="shared" si="3"/>
        <v>0</v>
      </c>
      <c r="P25" s="86"/>
    </row>
    <row r="26" spans="1:16" x14ac:dyDescent="0.3">
      <c r="A26" s="104"/>
      <c r="B26" s="102"/>
      <c r="C26" s="14" t="s">
        <v>35</v>
      </c>
      <c r="D26" s="15" t="s">
        <v>36</v>
      </c>
      <c r="E26" s="16">
        <v>6</v>
      </c>
      <c r="F26" s="36"/>
      <c r="G26" s="45">
        <f t="shared" si="0"/>
        <v>7.4077394902828275E-2</v>
      </c>
      <c r="H26" s="31" t="str">
        <f t="shared" si="1"/>
        <v/>
      </c>
      <c r="J26" s="32">
        <f t="shared" si="2"/>
        <v>0</v>
      </c>
      <c r="K26" s="32" t="b">
        <f t="shared" si="3"/>
        <v>0</v>
      </c>
      <c r="P26" s="86"/>
    </row>
    <row r="27" spans="1:16" x14ac:dyDescent="0.3">
      <c r="A27" s="104"/>
      <c r="B27" s="102"/>
      <c r="C27" s="14" t="s">
        <v>37</v>
      </c>
      <c r="D27" s="15" t="s">
        <v>38</v>
      </c>
      <c r="E27" s="16">
        <v>7</v>
      </c>
      <c r="F27" s="36"/>
      <c r="G27" s="45">
        <f t="shared" si="0"/>
        <v>0.64200408915784635</v>
      </c>
      <c r="H27" s="31" t="str">
        <f t="shared" si="1"/>
        <v/>
      </c>
      <c r="J27" s="32">
        <f t="shared" si="2"/>
        <v>0</v>
      </c>
      <c r="K27" s="32" t="b">
        <f t="shared" si="3"/>
        <v>0</v>
      </c>
      <c r="P27" s="75" t="s">
        <v>120</v>
      </c>
    </row>
    <row r="28" spans="1:16" ht="14.4" customHeight="1" x14ac:dyDescent="0.3">
      <c r="A28" s="104"/>
      <c r="B28" s="103" t="s">
        <v>65</v>
      </c>
      <c r="C28" s="17" t="s">
        <v>39</v>
      </c>
      <c r="D28" s="18" t="s">
        <v>40</v>
      </c>
      <c r="E28" s="19">
        <v>6.5</v>
      </c>
      <c r="F28" s="36"/>
      <c r="G28" s="45">
        <f t="shared" si="0"/>
        <v>0.35804074203033731</v>
      </c>
      <c r="H28" s="31" t="str">
        <f t="shared" si="1"/>
        <v/>
      </c>
      <c r="J28" s="32">
        <f t="shared" si="2"/>
        <v>0</v>
      </c>
      <c r="K28" s="32" t="b">
        <f t="shared" si="3"/>
        <v>0</v>
      </c>
      <c r="P28" s="75"/>
    </row>
    <row r="29" spans="1:16" ht="14.4" customHeight="1" x14ac:dyDescent="0.3">
      <c r="A29" s="104"/>
      <c r="B29" s="103"/>
      <c r="C29" s="17" t="s">
        <v>41</v>
      </c>
      <c r="D29" s="18" t="s">
        <v>42</v>
      </c>
      <c r="E29" s="19">
        <v>3.5</v>
      </c>
      <c r="F29" s="36"/>
      <c r="G29" s="45">
        <f t="shared" si="0"/>
        <v>-1.3457393407347169</v>
      </c>
      <c r="H29" s="31" t="str">
        <f t="shared" si="1"/>
        <v/>
      </c>
      <c r="J29" s="32">
        <f t="shared" si="2"/>
        <v>0</v>
      </c>
      <c r="K29" s="32" t="b">
        <f t="shared" si="3"/>
        <v>0</v>
      </c>
      <c r="P29" s="75" t="s">
        <v>141</v>
      </c>
    </row>
    <row r="30" spans="1:16" x14ac:dyDescent="0.3">
      <c r="A30" s="104"/>
      <c r="B30" s="103"/>
      <c r="C30" s="17">
        <v>11626</v>
      </c>
      <c r="D30" s="18" t="s">
        <v>43</v>
      </c>
      <c r="E30" s="19">
        <v>6</v>
      </c>
      <c r="F30" s="36"/>
      <c r="G30" s="45">
        <f t="shared" si="0"/>
        <v>7.4077394902828275E-2</v>
      </c>
      <c r="H30" s="31" t="str">
        <f t="shared" si="1"/>
        <v/>
      </c>
      <c r="J30" s="32">
        <f t="shared" si="2"/>
        <v>0</v>
      </c>
      <c r="K30" s="32" t="b">
        <f t="shared" si="3"/>
        <v>0</v>
      </c>
      <c r="M30" s="71" t="b">
        <v>0</v>
      </c>
      <c r="N30" s="32" t="s">
        <v>125</v>
      </c>
      <c r="O30" s="32">
        <f>IF(M30=FALSE,0,15)</f>
        <v>0</v>
      </c>
      <c r="P30" s="75"/>
    </row>
    <row r="31" spans="1:16" x14ac:dyDescent="0.3">
      <c r="A31" s="104"/>
      <c r="B31" s="103"/>
      <c r="C31" s="17">
        <v>11627</v>
      </c>
      <c r="D31" s="18" t="s">
        <v>44</v>
      </c>
      <c r="E31" s="19">
        <v>6</v>
      </c>
      <c r="F31" s="36"/>
      <c r="G31" s="45">
        <f t="shared" si="0"/>
        <v>7.4077394902828275E-2</v>
      </c>
      <c r="H31" s="31" t="str">
        <f t="shared" si="1"/>
        <v/>
      </c>
      <c r="J31" s="32">
        <f t="shared" si="2"/>
        <v>0</v>
      </c>
      <c r="K31" s="32" t="b">
        <f t="shared" si="3"/>
        <v>0</v>
      </c>
      <c r="M31" s="71" t="b">
        <v>0</v>
      </c>
      <c r="N31" s="32" t="s">
        <v>69</v>
      </c>
      <c r="O31" s="32">
        <f>IF(M31=FALSE,0,4)</f>
        <v>0</v>
      </c>
      <c r="P31" s="75"/>
    </row>
    <row r="32" spans="1:16" x14ac:dyDescent="0.3">
      <c r="A32" s="104"/>
      <c r="B32" s="103"/>
      <c r="C32" s="17">
        <v>11632</v>
      </c>
      <c r="D32" s="18" t="s">
        <v>45</v>
      </c>
      <c r="E32" s="19">
        <v>6</v>
      </c>
      <c r="F32" s="36"/>
      <c r="G32" s="45">
        <f t="shared" si="0"/>
        <v>7.4077394902828275E-2</v>
      </c>
      <c r="H32" s="31" t="str">
        <f t="shared" si="1"/>
        <v/>
      </c>
      <c r="J32" s="32">
        <f t="shared" si="2"/>
        <v>0</v>
      </c>
      <c r="K32" s="32" t="b">
        <f t="shared" si="3"/>
        <v>0</v>
      </c>
      <c r="M32" s="71" t="b">
        <v>0</v>
      </c>
      <c r="N32" s="32" t="s">
        <v>70</v>
      </c>
      <c r="O32" s="32">
        <f>IF(M32=FALSE,0,5.5)</f>
        <v>0</v>
      </c>
      <c r="P32" s="75"/>
    </row>
    <row r="33" spans="1:16" x14ac:dyDescent="0.3">
      <c r="A33" s="104"/>
      <c r="B33" s="103"/>
      <c r="C33" s="17" t="s">
        <v>46</v>
      </c>
      <c r="D33" s="18" t="s">
        <v>47</v>
      </c>
      <c r="E33" s="19">
        <v>7</v>
      </c>
      <c r="F33" s="36"/>
      <c r="G33" s="45">
        <f t="shared" si="0"/>
        <v>0.64200408915784635</v>
      </c>
      <c r="H33" s="31" t="str">
        <f t="shared" si="1"/>
        <v/>
      </c>
      <c r="J33" s="32">
        <f t="shared" si="2"/>
        <v>0</v>
      </c>
      <c r="K33" s="32" t="b">
        <f t="shared" si="3"/>
        <v>0</v>
      </c>
      <c r="M33" s="71" t="b">
        <v>0</v>
      </c>
      <c r="N33" s="32" t="s">
        <v>74</v>
      </c>
      <c r="O33" s="32">
        <f>IF(M33=FALSE,0,4)</f>
        <v>0</v>
      </c>
      <c r="P33" s="75"/>
    </row>
    <row r="34" spans="1:16" ht="16.8" x14ac:dyDescent="0.3">
      <c r="A34" s="104"/>
      <c r="B34" s="34" t="s">
        <v>66</v>
      </c>
      <c r="C34" s="58">
        <v>11701</v>
      </c>
      <c r="D34" s="20" t="s">
        <v>53</v>
      </c>
      <c r="E34" s="21">
        <v>6</v>
      </c>
      <c r="F34" s="36"/>
      <c r="G34" s="45">
        <f t="shared" si="0"/>
        <v>7.4077394902828275E-2</v>
      </c>
      <c r="H34" s="31" t="str">
        <f t="shared" si="1"/>
        <v/>
      </c>
      <c r="J34" s="32">
        <f t="shared" si="2"/>
        <v>0</v>
      </c>
      <c r="K34" s="57" t="b">
        <f t="shared" ref="K34:K66" si="4">IF(F34&gt;4.9,J34/F34)</f>
        <v>0</v>
      </c>
      <c r="M34" s="71" t="b">
        <v>0</v>
      </c>
      <c r="N34" s="32" t="s">
        <v>96</v>
      </c>
      <c r="O34" s="32">
        <f>IF(M34=FALSE,0,4)</f>
        <v>0</v>
      </c>
    </row>
    <row r="35" spans="1:16" ht="15" thickBot="1" x14ac:dyDescent="0.35">
      <c r="A35" s="53"/>
      <c r="B35" s="54"/>
      <c r="C35" s="59" t="s">
        <v>123</v>
      </c>
      <c r="D35" s="55" t="s">
        <v>122</v>
      </c>
      <c r="E35" s="56">
        <v>14</v>
      </c>
      <c r="F35" s="50"/>
      <c r="G35" s="45">
        <f t="shared" si="0"/>
        <v>4.6174909489429732</v>
      </c>
      <c r="H35" s="52" t="str">
        <f t="shared" si="1"/>
        <v/>
      </c>
      <c r="J35" s="32">
        <f t="shared" si="2"/>
        <v>0</v>
      </c>
      <c r="K35" s="57" t="b">
        <f t="shared" si="4"/>
        <v>0</v>
      </c>
      <c r="M35" s="72"/>
    </row>
    <row r="36" spans="1:16" x14ac:dyDescent="0.3">
      <c r="A36" s="99" t="s">
        <v>101</v>
      </c>
      <c r="B36" s="105" t="s">
        <v>67</v>
      </c>
      <c r="C36" s="60">
        <v>11302</v>
      </c>
      <c r="D36" s="9" t="s">
        <v>57</v>
      </c>
      <c r="E36" s="10">
        <v>7</v>
      </c>
      <c r="F36" s="36"/>
      <c r="G36" s="51">
        <f t="shared" si="0"/>
        <v>0.64200408915784635</v>
      </c>
      <c r="H36" s="49" t="str">
        <f t="shared" si="1"/>
        <v/>
      </c>
      <c r="I36" s="90" t="s">
        <v>114</v>
      </c>
      <c r="J36" s="32">
        <f t="shared" si="2"/>
        <v>0</v>
      </c>
      <c r="K36" s="32" t="b">
        <f t="shared" si="4"/>
        <v>0</v>
      </c>
    </row>
    <row r="37" spans="1:16" x14ac:dyDescent="0.3">
      <c r="A37" s="100"/>
      <c r="B37" s="105"/>
      <c r="C37" s="61">
        <v>11501</v>
      </c>
      <c r="D37" s="9" t="s">
        <v>56</v>
      </c>
      <c r="E37" s="10">
        <v>4</v>
      </c>
      <c r="F37" s="36"/>
      <c r="G37" s="45">
        <f t="shared" si="0"/>
        <v>-1.061775993607208</v>
      </c>
      <c r="H37" s="49" t="str">
        <f t="shared" si="1"/>
        <v/>
      </c>
      <c r="I37" s="91"/>
      <c r="J37" s="32">
        <f t="shared" si="2"/>
        <v>0</v>
      </c>
      <c r="K37" s="32" t="b">
        <f t="shared" si="4"/>
        <v>0</v>
      </c>
    </row>
    <row r="38" spans="1:16" ht="16.8" customHeight="1" x14ac:dyDescent="0.3">
      <c r="A38" s="100"/>
      <c r="B38" s="106" t="s">
        <v>64</v>
      </c>
      <c r="C38" s="62">
        <v>11533</v>
      </c>
      <c r="D38" s="15" t="s">
        <v>68</v>
      </c>
      <c r="E38" s="16">
        <v>6</v>
      </c>
      <c r="F38" s="36"/>
      <c r="G38" s="45">
        <f t="shared" si="0"/>
        <v>7.4077394902828275E-2</v>
      </c>
      <c r="H38" s="49" t="str">
        <f t="shared" si="1"/>
        <v/>
      </c>
      <c r="I38" s="91"/>
      <c r="J38" s="32">
        <f t="shared" si="2"/>
        <v>0</v>
      </c>
      <c r="K38" s="32" t="b">
        <f t="shared" si="4"/>
        <v>0</v>
      </c>
    </row>
    <row r="39" spans="1:16" x14ac:dyDescent="0.3">
      <c r="A39" s="100"/>
      <c r="B39" s="106"/>
      <c r="C39" s="62">
        <v>11529</v>
      </c>
      <c r="D39" s="15" t="s">
        <v>55</v>
      </c>
      <c r="E39" s="16">
        <v>4</v>
      </c>
      <c r="F39" s="36"/>
      <c r="G39" s="45">
        <f t="shared" si="0"/>
        <v>-1.061775993607208</v>
      </c>
      <c r="H39" s="31" t="str">
        <f t="shared" si="1"/>
        <v/>
      </c>
      <c r="I39" s="91"/>
      <c r="J39" s="32">
        <f t="shared" si="2"/>
        <v>0</v>
      </c>
      <c r="K39" s="32" t="b">
        <f t="shared" si="4"/>
        <v>0</v>
      </c>
    </row>
    <row r="40" spans="1:16" x14ac:dyDescent="0.3">
      <c r="A40" s="100"/>
      <c r="B40" s="106"/>
      <c r="C40" s="62">
        <v>11502</v>
      </c>
      <c r="D40" s="15" t="s">
        <v>69</v>
      </c>
      <c r="E40" s="42" t="s">
        <v>127</v>
      </c>
      <c r="F40" s="67"/>
      <c r="G40" s="68"/>
      <c r="H40" s="69"/>
      <c r="I40" s="91"/>
    </row>
    <row r="41" spans="1:16" x14ac:dyDescent="0.3">
      <c r="A41" s="100"/>
      <c r="B41" s="106"/>
      <c r="C41" s="62">
        <v>11602</v>
      </c>
      <c r="D41" s="15" t="s">
        <v>70</v>
      </c>
      <c r="E41" s="42" t="s">
        <v>126</v>
      </c>
      <c r="F41" s="67"/>
      <c r="G41" s="68"/>
      <c r="H41" s="69" t="str">
        <f t="shared" ref="H41:H74" si="5">IF(J41&gt;0,STANDARDIZE(E41,$O$6,$O$7),"")</f>
        <v/>
      </c>
      <c r="I41" s="91"/>
    </row>
    <row r="42" spans="1:16" x14ac:dyDescent="0.3">
      <c r="A42" s="100"/>
      <c r="B42" s="95" t="s">
        <v>65</v>
      </c>
      <c r="C42" s="63">
        <v>11633</v>
      </c>
      <c r="D42" s="18" t="s">
        <v>71</v>
      </c>
      <c r="E42" s="19">
        <v>6</v>
      </c>
      <c r="F42" s="36"/>
      <c r="G42" s="45">
        <f>STANDARDIZE(E42,$O$4,$O$5)</f>
        <v>7.4077394902828275E-2</v>
      </c>
      <c r="H42" s="31" t="str">
        <f t="shared" si="5"/>
        <v/>
      </c>
      <c r="I42" s="91"/>
      <c r="J42" s="32">
        <f t="shared" ref="J42:J70" si="6">E42*F42</f>
        <v>0</v>
      </c>
      <c r="K42" s="32" t="b">
        <f t="shared" si="4"/>
        <v>0</v>
      </c>
    </row>
    <row r="43" spans="1:16" x14ac:dyDescent="0.3">
      <c r="A43" s="100"/>
      <c r="B43" s="95"/>
      <c r="C43" s="63">
        <v>11628</v>
      </c>
      <c r="D43" s="18" t="s">
        <v>72</v>
      </c>
      <c r="E43" s="19">
        <v>7</v>
      </c>
      <c r="F43" s="36"/>
      <c r="G43" s="45">
        <f>STANDARDIZE(E43,$O$4,$O$5)</f>
        <v>0.64200408915784635</v>
      </c>
      <c r="H43" s="31" t="str">
        <f t="shared" si="5"/>
        <v/>
      </c>
      <c r="I43" s="91"/>
      <c r="J43" s="32">
        <f t="shared" si="6"/>
        <v>0</v>
      </c>
      <c r="K43" s="32" t="b">
        <f t="shared" si="4"/>
        <v>0</v>
      </c>
    </row>
    <row r="44" spans="1:16" x14ac:dyDescent="0.3">
      <c r="A44" s="100"/>
      <c r="B44" s="95"/>
      <c r="C44" s="63">
        <v>116210</v>
      </c>
      <c r="D44" s="18" t="s">
        <v>73</v>
      </c>
      <c r="E44" s="19">
        <v>6</v>
      </c>
      <c r="F44" s="36"/>
      <c r="G44" s="45">
        <f>STANDARDIZE(E44,$O$4,$O$5)</f>
        <v>7.4077394902828275E-2</v>
      </c>
      <c r="H44" s="31" t="str">
        <f t="shared" si="5"/>
        <v/>
      </c>
      <c r="I44" s="91"/>
      <c r="J44" s="32">
        <f t="shared" si="6"/>
        <v>0</v>
      </c>
      <c r="K44" s="32" t="b">
        <f t="shared" si="4"/>
        <v>0</v>
      </c>
    </row>
    <row r="45" spans="1:16" x14ac:dyDescent="0.3">
      <c r="A45" s="100"/>
      <c r="B45" s="95"/>
      <c r="C45" s="63">
        <v>11603</v>
      </c>
      <c r="D45" s="18" t="s">
        <v>74</v>
      </c>
      <c r="E45" s="41" t="s">
        <v>127</v>
      </c>
      <c r="F45" s="67"/>
      <c r="G45" s="68"/>
      <c r="H45" s="69" t="str">
        <f t="shared" si="5"/>
        <v/>
      </c>
      <c r="I45" s="91"/>
    </row>
    <row r="46" spans="1:16" x14ac:dyDescent="0.3">
      <c r="A46" s="100"/>
      <c r="B46" s="95"/>
      <c r="C46" s="63">
        <v>11515</v>
      </c>
      <c r="D46" s="18" t="s">
        <v>75</v>
      </c>
      <c r="E46" s="19">
        <v>6</v>
      </c>
      <c r="F46" s="36"/>
      <c r="G46" s="45">
        <f t="shared" ref="G46:G70" si="7">STANDARDIZE(E46,$O$4,$O$5)</f>
        <v>7.4077394902828275E-2</v>
      </c>
      <c r="H46" s="31" t="str">
        <f t="shared" si="5"/>
        <v/>
      </c>
      <c r="I46" s="91"/>
      <c r="J46" s="32">
        <f t="shared" si="6"/>
        <v>0</v>
      </c>
      <c r="K46" s="32" t="b">
        <f t="shared" si="4"/>
        <v>0</v>
      </c>
    </row>
    <row r="47" spans="1:16" ht="14.4" customHeight="1" x14ac:dyDescent="0.3">
      <c r="A47" s="100"/>
      <c r="B47" s="96" t="s">
        <v>86</v>
      </c>
      <c r="C47" s="64">
        <v>11739</v>
      </c>
      <c r="D47" s="22" t="s">
        <v>49</v>
      </c>
      <c r="E47" s="23">
        <v>6</v>
      </c>
      <c r="F47" s="36"/>
      <c r="G47" s="45">
        <f t="shared" si="7"/>
        <v>7.4077394902828275E-2</v>
      </c>
      <c r="H47" s="31" t="str">
        <f t="shared" si="5"/>
        <v/>
      </c>
      <c r="I47" s="91"/>
      <c r="J47" s="32">
        <f t="shared" si="6"/>
        <v>0</v>
      </c>
      <c r="K47" s="32" t="b">
        <f t="shared" si="4"/>
        <v>0</v>
      </c>
    </row>
    <row r="48" spans="1:16" x14ac:dyDescent="0.3">
      <c r="A48" s="100"/>
      <c r="B48" s="96"/>
      <c r="C48" s="64">
        <v>11715</v>
      </c>
      <c r="D48" s="22" t="s">
        <v>76</v>
      </c>
      <c r="E48" s="23">
        <v>4</v>
      </c>
      <c r="F48" s="36"/>
      <c r="G48" s="45">
        <f t="shared" si="7"/>
        <v>-1.061775993607208</v>
      </c>
      <c r="H48" s="31" t="str">
        <f t="shared" si="5"/>
        <v/>
      </c>
      <c r="I48" s="91"/>
      <c r="J48" s="32">
        <f t="shared" si="6"/>
        <v>0</v>
      </c>
      <c r="K48" s="32" t="b">
        <f t="shared" si="4"/>
        <v>0</v>
      </c>
    </row>
    <row r="49" spans="1:11" x14ac:dyDescent="0.3">
      <c r="A49" s="100"/>
      <c r="B49" s="96"/>
      <c r="C49" s="64">
        <v>11717</v>
      </c>
      <c r="D49" s="22" t="s">
        <v>77</v>
      </c>
      <c r="E49" s="23">
        <v>6</v>
      </c>
      <c r="F49" s="36"/>
      <c r="G49" s="45">
        <f t="shared" si="7"/>
        <v>7.4077394902828275E-2</v>
      </c>
      <c r="H49" s="31" t="str">
        <f t="shared" si="5"/>
        <v/>
      </c>
      <c r="I49" s="91"/>
      <c r="J49" s="32">
        <f t="shared" si="6"/>
        <v>0</v>
      </c>
      <c r="K49" s="32" t="b">
        <f t="shared" si="4"/>
        <v>0</v>
      </c>
    </row>
    <row r="50" spans="1:11" x14ac:dyDescent="0.3">
      <c r="A50" s="100"/>
      <c r="B50" s="96"/>
      <c r="C50" s="64">
        <v>11818</v>
      </c>
      <c r="D50" s="22" t="s">
        <v>52</v>
      </c>
      <c r="E50" s="23">
        <v>6</v>
      </c>
      <c r="F50" s="36"/>
      <c r="G50" s="45">
        <f t="shared" si="7"/>
        <v>7.4077394902828275E-2</v>
      </c>
      <c r="H50" s="31" t="str">
        <f t="shared" si="5"/>
        <v/>
      </c>
      <c r="I50" s="91"/>
      <c r="J50" s="32">
        <f t="shared" si="6"/>
        <v>0</v>
      </c>
      <c r="K50" s="32" t="b">
        <f t="shared" si="4"/>
        <v>0</v>
      </c>
    </row>
    <row r="51" spans="1:11" x14ac:dyDescent="0.3">
      <c r="A51" s="100"/>
      <c r="B51" s="96"/>
      <c r="C51" s="64">
        <v>117216</v>
      </c>
      <c r="D51" s="22" t="s">
        <v>51</v>
      </c>
      <c r="E51" s="23">
        <v>4</v>
      </c>
      <c r="F51" s="36"/>
      <c r="G51" s="45">
        <f t="shared" si="7"/>
        <v>-1.061775993607208</v>
      </c>
      <c r="H51" s="31" t="str">
        <f t="shared" si="5"/>
        <v/>
      </c>
      <c r="I51" s="91"/>
      <c r="J51" s="32">
        <f t="shared" si="6"/>
        <v>0</v>
      </c>
      <c r="K51" s="32" t="b">
        <f t="shared" si="4"/>
        <v>0</v>
      </c>
    </row>
    <row r="52" spans="1:11" x14ac:dyDescent="0.3">
      <c r="A52" s="100"/>
      <c r="B52" s="96"/>
      <c r="C52" s="64">
        <v>117219</v>
      </c>
      <c r="D52" s="22" t="s">
        <v>78</v>
      </c>
      <c r="E52" s="23">
        <v>9</v>
      </c>
      <c r="F52" s="36"/>
      <c r="G52" s="45">
        <f t="shared" si="7"/>
        <v>1.7778574776678826</v>
      </c>
      <c r="H52" s="31" t="str">
        <f t="shared" si="5"/>
        <v/>
      </c>
      <c r="I52" s="91"/>
      <c r="J52" s="32">
        <f t="shared" si="6"/>
        <v>0</v>
      </c>
      <c r="K52" s="32" t="b">
        <f t="shared" si="4"/>
        <v>0</v>
      </c>
    </row>
    <row r="53" spans="1:11" x14ac:dyDescent="0.3">
      <c r="A53" s="100"/>
      <c r="B53" s="96"/>
      <c r="C53" s="64">
        <v>117220</v>
      </c>
      <c r="D53" s="22" t="s">
        <v>54</v>
      </c>
      <c r="E53" s="23">
        <v>9</v>
      </c>
      <c r="F53" s="36"/>
      <c r="G53" s="45">
        <f t="shared" si="7"/>
        <v>1.7778574776678826</v>
      </c>
      <c r="H53" s="31" t="str">
        <f t="shared" si="5"/>
        <v/>
      </c>
      <c r="I53" s="91"/>
      <c r="J53" s="32">
        <f t="shared" si="6"/>
        <v>0</v>
      </c>
      <c r="K53" s="32" t="b">
        <f t="shared" si="4"/>
        <v>0</v>
      </c>
    </row>
    <row r="54" spans="1:11" x14ac:dyDescent="0.3">
      <c r="A54" s="100"/>
      <c r="B54" s="96"/>
      <c r="C54" s="64">
        <v>11738</v>
      </c>
      <c r="D54" s="22" t="s">
        <v>79</v>
      </c>
      <c r="E54" s="23">
        <v>6</v>
      </c>
      <c r="F54" s="36"/>
      <c r="G54" s="45">
        <f t="shared" si="7"/>
        <v>7.4077394902828275E-2</v>
      </c>
      <c r="H54" s="31" t="str">
        <f t="shared" si="5"/>
        <v/>
      </c>
      <c r="I54" s="91"/>
      <c r="J54" s="32">
        <f t="shared" si="6"/>
        <v>0</v>
      </c>
      <c r="K54" s="32" t="b">
        <f t="shared" si="4"/>
        <v>0</v>
      </c>
    </row>
    <row r="55" spans="1:11" x14ac:dyDescent="0.3">
      <c r="A55" s="100"/>
      <c r="B55" s="96"/>
      <c r="C55" s="64">
        <v>11737</v>
      </c>
      <c r="D55" s="22" t="s">
        <v>80</v>
      </c>
      <c r="E55" s="23">
        <v>6</v>
      </c>
      <c r="F55" s="36"/>
      <c r="G55" s="45">
        <f t="shared" si="7"/>
        <v>7.4077394902828275E-2</v>
      </c>
      <c r="H55" s="31" t="str">
        <f t="shared" si="5"/>
        <v/>
      </c>
      <c r="I55" s="91"/>
      <c r="J55" s="32">
        <f t="shared" si="6"/>
        <v>0</v>
      </c>
      <c r="K55" s="32" t="b">
        <f t="shared" si="4"/>
        <v>0</v>
      </c>
    </row>
    <row r="56" spans="1:11" x14ac:dyDescent="0.3">
      <c r="A56" s="100"/>
      <c r="B56" s="96"/>
      <c r="C56" s="64">
        <v>117222</v>
      </c>
      <c r="D56" s="22" t="s">
        <v>81</v>
      </c>
      <c r="E56" s="23">
        <v>7</v>
      </c>
      <c r="F56" s="36"/>
      <c r="G56" s="45">
        <f t="shared" si="7"/>
        <v>0.64200408915784635</v>
      </c>
      <c r="H56" s="31" t="str">
        <f t="shared" si="5"/>
        <v/>
      </c>
      <c r="I56" s="91"/>
      <c r="J56" s="32">
        <f t="shared" si="6"/>
        <v>0</v>
      </c>
      <c r="K56" s="32" t="b">
        <f t="shared" si="4"/>
        <v>0</v>
      </c>
    </row>
    <row r="57" spans="1:11" x14ac:dyDescent="0.3">
      <c r="A57" s="100"/>
      <c r="B57" s="96"/>
      <c r="C57" s="64">
        <v>117213</v>
      </c>
      <c r="D57" s="22" t="s">
        <v>50</v>
      </c>
      <c r="E57" s="23">
        <v>8</v>
      </c>
      <c r="F57" s="36"/>
      <c r="G57" s="45">
        <f t="shared" si="7"/>
        <v>1.2099307834128645</v>
      </c>
      <c r="H57" s="31" t="str">
        <f t="shared" si="5"/>
        <v/>
      </c>
      <c r="I57" s="91"/>
      <c r="J57" s="32">
        <f t="shared" si="6"/>
        <v>0</v>
      </c>
      <c r="K57" s="32" t="b">
        <f t="shared" si="4"/>
        <v>0</v>
      </c>
    </row>
    <row r="58" spans="1:11" x14ac:dyDescent="0.3">
      <c r="A58" s="100"/>
      <c r="B58" s="96"/>
      <c r="C58" s="64">
        <v>117214</v>
      </c>
      <c r="D58" s="22" t="s">
        <v>82</v>
      </c>
      <c r="E58" s="23">
        <v>6</v>
      </c>
      <c r="F58" s="36"/>
      <c r="G58" s="45">
        <f t="shared" si="7"/>
        <v>7.4077394902828275E-2</v>
      </c>
      <c r="H58" s="31" t="str">
        <f t="shared" si="5"/>
        <v/>
      </c>
      <c r="I58" s="91"/>
      <c r="J58" s="32">
        <f t="shared" si="6"/>
        <v>0</v>
      </c>
      <c r="K58" s="32" t="b">
        <f t="shared" si="4"/>
        <v>0</v>
      </c>
    </row>
    <row r="59" spans="1:11" x14ac:dyDescent="0.3">
      <c r="A59" s="100"/>
      <c r="B59" s="96"/>
      <c r="C59" s="64">
        <v>118210</v>
      </c>
      <c r="D59" s="22" t="s">
        <v>83</v>
      </c>
      <c r="E59" s="23">
        <v>7</v>
      </c>
      <c r="F59" s="36"/>
      <c r="G59" s="45">
        <f t="shared" si="7"/>
        <v>0.64200408915784635</v>
      </c>
      <c r="H59" s="31" t="str">
        <f t="shared" si="5"/>
        <v/>
      </c>
      <c r="I59" s="91"/>
      <c r="J59" s="32">
        <f t="shared" si="6"/>
        <v>0</v>
      </c>
      <c r="K59" s="32" t="b">
        <f t="shared" si="4"/>
        <v>0</v>
      </c>
    </row>
    <row r="60" spans="1:11" x14ac:dyDescent="0.3">
      <c r="A60" s="100"/>
      <c r="B60" s="96"/>
      <c r="C60" s="64">
        <v>11719</v>
      </c>
      <c r="D60" s="22" t="s">
        <v>84</v>
      </c>
      <c r="E60" s="23">
        <v>4</v>
      </c>
      <c r="F60" s="36"/>
      <c r="G60" s="45">
        <f t="shared" si="7"/>
        <v>-1.061775993607208</v>
      </c>
      <c r="H60" s="31" t="str">
        <f t="shared" si="5"/>
        <v/>
      </c>
      <c r="I60" s="91"/>
      <c r="J60" s="32">
        <f t="shared" si="6"/>
        <v>0</v>
      </c>
      <c r="K60" s="32" t="b">
        <f t="shared" si="4"/>
        <v>0</v>
      </c>
    </row>
    <row r="61" spans="1:11" x14ac:dyDescent="0.3">
      <c r="A61" s="100"/>
      <c r="B61" s="96"/>
      <c r="C61" s="64">
        <v>11703</v>
      </c>
      <c r="D61" s="22" t="s">
        <v>85</v>
      </c>
      <c r="E61" s="23">
        <v>6</v>
      </c>
      <c r="F61" s="36"/>
      <c r="G61" s="45">
        <f t="shared" si="7"/>
        <v>7.4077394902828275E-2</v>
      </c>
      <c r="H61" s="31" t="str">
        <f t="shared" si="5"/>
        <v/>
      </c>
      <c r="I61" s="91"/>
      <c r="J61" s="32">
        <f t="shared" si="6"/>
        <v>0</v>
      </c>
      <c r="K61" s="32" t="b">
        <f t="shared" si="4"/>
        <v>0</v>
      </c>
    </row>
    <row r="62" spans="1:11" ht="14.4" customHeight="1" x14ac:dyDescent="0.3">
      <c r="A62" s="100"/>
      <c r="B62" s="97" t="s">
        <v>100</v>
      </c>
      <c r="C62" s="58">
        <v>11838</v>
      </c>
      <c r="D62" s="20" t="s">
        <v>87</v>
      </c>
      <c r="E62" s="21">
        <v>4</v>
      </c>
      <c r="F62" s="36"/>
      <c r="G62" s="45">
        <f t="shared" si="7"/>
        <v>-1.061775993607208</v>
      </c>
      <c r="H62" s="31" t="str">
        <f t="shared" si="5"/>
        <v/>
      </c>
      <c r="I62" s="91"/>
      <c r="J62" s="32">
        <f t="shared" si="6"/>
        <v>0</v>
      </c>
      <c r="K62" s="32" t="b">
        <f t="shared" si="4"/>
        <v>0</v>
      </c>
    </row>
    <row r="63" spans="1:11" x14ac:dyDescent="0.3">
      <c r="A63" s="100"/>
      <c r="B63" s="97"/>
      <c r="C63" s="58">
        <v>11816</v>
      </c>
      <c r="D63" s="20" t="s">
        <v>88</v>
      </c>
      <c r="E63" s="21">
        <v>4</v>
      </c>
      <c r="F63" s="36"/>
      <c r="G63" s="45">
        <f t="shared" si="7"/>
        <v>-1.061775993607208</v>
      </c>
      <c r="H63" s="31" t="str">
        <f t="shared" si="5"/>
        <v/>
      </c>
      <c r="I63" s="91"/>
      <c r="J63" s="32">
        <f t="shared" si="6"/>
        <v>0</v>
      </c>
      <c r="K63" s="32" t="b">
        <f t="shared" si="4"/>
        <v>0</v>
      </c>
    </row>
    <row r="64" spans="1:11" x14ac:dyDescent="0.3">
      <c r="A64" s="100"/>
      <c r="B64" s="97"/>
      <c r="C64" s="58">
        <v>118213</v>
      </c>
      <c r="D64" s="20" t="s">
        <v>89</v>
      </c>
      <c r="E64" s="21">
        <v>6</v>
      </c>
      <c r="F64" s="36"/>
      <c r="G64" s="45">
        <f t="shared" si="7"/>
        <v>7.4077394902828275E-2</v>
      </c>
      <c r="H64" s="31" t="str">
        <f t="shared" si="5"/>
        <v/>
      </c>
      <c r="I64" s="91"/>
      <c r="J64" s="32">
        <f t="shared" si="6"/>
        <v>0</v>
      </c>
      <c r="K64" s="32" t="b">
        <f t="shared" si="4"/>
        <v>0</v>
      </c>
    </row>
    <row r="65" spans="1:16" x14ac:dyDescent="0.3">
      <c r="A65" s="100"/>
      <c r="B65" s="97"/>
      <c r="C65" s="58">
        <v>11718</v>
      </c>
      <c r="D65" s="20" t="s">
        <v>90</v>
      </c>
      <c r="E65" s="21">
        <v>6</v>
      </c>
      <c r="F65" s="36"/>
      <c r="G65" s="45">
        <f t="shared" si="7"/>
        <v>7.4077394902828275E-2</v>
      </c>
      <c r="H65" s="31" t="str">
        <f t="shared" si="5"/>
        <v/>
      </c>
      <c r="I65" s="91"/>
      <c r="J65" s="32">
        <f t="shared" si="6"/>
        <v>0</v>
      </c>
      <c r="K65" s="32" t="b">
        <f t="shared" si="4"/>
        <v>0</v>
      </c>
    </row>
    <row r="66" spans="1:16" x14ac:dyDescent="0.3">
      <c r="A66" s="100"/>
      <c r="B66" s="97"/>
      <c r="C66" s="58">
        <v>118218</v>
      </c>
      <c r="D66" s="20" t="s">
        <v>91</v>
      </c>
      <c r="E66" s="21">
        <v>5</v>
      </c>
      <c r="F66" s="36"/>
      <c r="G66" s="45">
        <f t="shared" si="7"/>
        <v>-0.49384929935218985</v>
      </c>
      <c r="H66" s="31" t="str">
        <f t="shared" si="5"/>
        <v/>
      </c>
      <c r="I66" s="91"/>
      <c r="J66" s="32">
        <f t="shared" si="6"/>
        <v>0</v>
      </c>
      <c r="K66" s="32" t="b">
        <f t="shared" si="4"/>
        <v>0</v>
      </c>
    </row>
    <row r="67" spans="1:16" x14ac:dyDescent="0.3">
      <c r="A67" s="100"/>
      <c r="B67" s="97"/>
      <c r="C67" s="58">
        <v>118121</v>
      </c>
      <c r="D67" s="20" t="s">
        <v>92</v>
      </c>
      <c r="E67" s="21">
        <v>4</v>
      </c>
      <c r="F67" s="36"/>
      <c r="G67" s="45">
        <f t="shared" si="7"/>
        <v>-1.061775993607208</v>
      </c>
      <c r="H67" s="31" t="str">
        <f t="shared" si="5"/>
        <v/>
      </c>
      <c r="I67" s="91"/>
      <c r="J67" s="32">
        <f t="shared" si="6"/>
        <v>0</v>
      </c>
      <c r="K67" s="32" t="b">
        <f t="shared" ref="K67:K74" si="8">IF(F67&gt;4.9,J67/F67)</f>
        <v>0</v>
      </c>
    </row>
    <row r="68" spans="1:16" x14ac:dyDescent="0.3">
      <c r="A68" s="100"/>
      <c r="B68" s="97"/>
      <c r="C68" s="58">
        <v>11836</v>
      </c>
      <c r="D68" s="20" t="s">
        <v>93</v>
      </c>
      <c r="E68" s="21">
        <v>6</v>
      </c>
      <c r="F68" s="36"/>
      <c r="G68" s="45">
        <f t="shared" si="7"/>
        <v>7.4077394902828275E-2</v>
      </c>
      <c r="H68" s="31" t="str">
        <f t="shared" si="5"/>
        <v/>
      </c>
      <c r="I68" s="91"/>
      <c r="J68" s="32">
        <f t="shared" si="6"/>
        <v>0</v>
      </c>
      <c r="K68" s="32" t="b">
        <f t="shared" si="8"/>
        <v>0</v>
      </c>
    </row>
    <row r="69" spans="1:16" x14ac:dyDescent="0.3">
      <c r="A69" s="100"/>
      <c r="B69" s="97"/>
      <c r="C69" s="58">
        <v>118211</v>
      </c>
      <c r="D69" s="20" t="s">
        <v>94</v>
      </c>
      <c r="E69" s="21">
        <v>6</v>
      </c>
      <c r="F69" s="36"/>
      <c r="G69" s="45">
        <f t="shared" si="7"/>
        <v>7.4077394902828275E-2</v>
      </c>
      <c r="H69" s="31" t="str">
        <f t="shared" si="5"/>
        <v/>
      </c>
      <c r="I69" s="91"/>
      <c r="J69" s="32">
        <f t="shared" si="6"/>
        <v>0</v>
      </c>
      <c r="K69" s="32" t="b">
        <f t="shared" si="8"/>
        <v>0</v>
      </c>
    </row>
    <row r="70" spans="1:16" x14ac:dyDescent="0.3">
      <c r="A70" s="100"/>
      <c r="B70" s="97"/>
      <c r="C70" s="58">
        <v>118221</v>
      </c>
      <c r="D70" s="20" t="s">
        <v>95</v>
      </c>
      <c r="E70" s="21">
        <v>6</v>
      </c>
      <c r="F70" s="36"/>
      <c r="G70" s="45">
        <f t="shared" si="7"/>
        <v>7.4077394902828275E-2</v>
      </c>
      <c r="H70" s="31" t="str">
        <f t="shared" si="5"/>
        <v/>
      </c>
      <c r="I70" s="91"/>
      <c r="J70" s="32">
        <f t="shared" si="6"/>
        <v>0</v>
      </c>
      <c r="K70" s="32" t="b">
        <f t="shared" si="8"/>
        <v>0</v>
      </c>
    </row>
    <row r="71" spans="1:16" x14ac:dyDescent="0.3">
      <c r="A71" s="100"/>
      <c r="B71" s="97"/>
      <c r="C71" s="58">
        <v>11803</v>
      </c>
      <c r="D71" s="20" t="s">
        <v>96</v>
      </c>
      <c r="E71" s="43" t="s">
        <v>127</v>
      </c>
      <c r="F71" s="67"/>
      <c r="G71" s="68"/>
      <c r="H71" s="69" t="str">
        <f t="shared" si="5"/>
        <v/>
      </c>
      <c r="I71" s="91"/>
    </row>
    <row r="72" spans="1:16" x14ac:dyDescent="0.3">
      <c r="A72" s="100"/>
      <c r="B72" s="97"/>
      <c r="C72" s="58">
        <v>118212</v>
      </c>
      <c r="D72" s="20" t="s">
        <v>97</v>
      </c>
      <c r="E72" s="21">
        <v>6</v>
      </c>
      <c r="F72" s="36"/>
      <c r="G72" s="45">
        <f>STANDARDIZE(E72,$O$4,$O$5)</f>
        <v>7.4077394902828275E-2</v>
      </c>
      <c r="H72" s="31" t="str">
        <f t="shared" si="5"/>
        <v/>
      </c>
      <c r="I72" s="91"/>
      <c r="J72" s="32">
        <f>E72*F72</f>
        <v>0</v>
      </c>
      <c r="K72" s="32" t="b">
        <f t="shared" si="8"/>
        <v>0</v>
      </c>
    </row>
    <row r="73" spans="1:16" x14ac:dyDescent="0.3">
      <c r="A73" s="100"/>
      <c r="B73" s="97"/>
      <c r="C73" s="58">
        <v>117211</v>
      </c>
      <c r="D73" s="20" t="s">
        <v>98</v>
      </c>
      <c r="E73" s="21">
        <v>4</v>
      </c>
      <c r="F73" s="36"/>
      <c r="G73" s="45">
        <f>STANDARDIZE(E73,$O$4,$O$5)</f>
        <v>-1.061775993607208</v>
      </c>
      <c r="H73" s="31" t="str">
        <f t="shared" si="5"/>
        <v/>
      </c>
      <c r="I73" s="91"/>
      <c r="J73" s="32">
        <f>E73*F73</f>
        <v>0</v>
      </c>
      <c r="K73" s="32" t="b">
        <f t="shared" si="8"/>
        <v>0</v>
      </c>
    </row>
    <row r="74" spans="1:16" ht="15" thickBot="1" x14ac:dyDescent="0.35">
      <c r="A74" s="101"/>
      <c r="B74" s="98"/>
      <c r="C74" s="65">
        <v>117211</v>
      </c>
      <c r="D74" s="24" t="s">
        <v>99</v>
      </c>
      <c r="E74" s="25">
        <v>7</v>
      </c>
      <c r="F74" s="37"/>
      <c r="G74" s="46">
        <f>STANDARDIZE(E74,$O$4,$O$5)</f>
        <v>0.64200408915784635</v>
      </c>
      <c r="H74" s="38" t="str">
        <f t="shared" si="5"/>
        <v/>
      </c>
      <c r="I74" s="92"/>
      <c r="J74" s="32">
        <f>E74*F74</f>
        <v>0</v>
      </c>
      <c r="K74" s="32" t="b">
        <f t="shared" si="8"/>
        <v>0</v>
      </c>
    </row>
    <row r="79" spans="1:16" x14ac:dyDescent="0.3">
      <c r="P79" s="44" t="s">
        <v>121</v>
      </c>
    </row>
    <row r="89" spans="3:3" x14ac:dyDescent="0.3">
      <c r="C89" s="44" t="s">
        <v>121</v>
      </c>
    </row>
  </sheetData>
  <sheetProtection algorithmName="SHA-512" hashValue="hiAqMkjSsN9FVW8MfqEERO7Ir16icv7mSVXKOdNKt8o32QKWh+nzcQuQNDi11Wm+v5FyUHbFa7JE978qRVHX2Q==" saltValue="arZ2+77XGmyLrYffF+68Fg==" spinCount="100000" sheet="1" objects="1" scenarios="1"/>
  <mergeCells count="34">
    <mergeCell ref="I36:I74"/>
    <mergeCell ref="A1:B1"/>
    <mergeCell ref="B42:B46"/>
    <mergeCell ref="B47:B61"/>
    <mergeCell ref="B62:B74"/>
    <mergeCell ref="A36:A74"/>
    <mergeCell ref="B23:B27"/>
    <mergeCell ref="B28:B33"/>
    <mergeCell ref="A2:A34"/>
    <mergeCell ref="B36:B37"/>
    <mergeCell ref="B38:B41"/>
    <mergeCell ref="B2:B6"/>
    <mergeCell ref="B13:B16"/>
    <mergeCell ref="B7:B12"/>
    <mergeCell ref="B17:B22"/>
    <mergeCell ref="P2:P4"/>
    <mergeCell ref="P6:P10"/>
    <mergeCell ref="P11:P13"/>
    <mergeCell ref="P14:P16"/>
    <mergeCell ref="L4:L6"/>
    <mergeCell ref="M4:M6"/>
    <mergeCell ref="L15:M15"/>
    <mergeCell ref="P22:P26"/>
    <mergeCell ref="P17:P21"/>
    <mergeCell ref="L20:M21"/>
    <mergeCell ref="N20:N21"/>
    <mergeCell ref="P29:P33"/>
    <mergeCell ref="L11:M11"/>
    <mergeCell ref="L12:M12"/>
    <mergeCell ref="L13:M13"/>
    <mergeCell ref="L14:M14"/>
    <mergeCell ref="N16:N19"/>
    <mergeCell ref="L16:M19"/>
    <mergeCell ref="P27:P28"/>
  </mergeCells>
  <phoneticPr fontId="8" type="noConversion"/>
  <conditionalFormatting sqref="F58:F1048576 H1 F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74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G2:G74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{DF285896-0D79-43B8-8DCC-D047C15BF0FA}</x14:id>
        </ext>
      </extLst>
    </cfRule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{907E2EAE-31EE-4A0A-8B80-C7C9A93803A1}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{DEC54B36-C81A-48D7-A307-6CBB7BAE0A4E}</x14:id>
        </ext>
      </extLst>
    </cfRule>
  </conditionalFormatting>
  <conditionalFormatting sqref="F2:F5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5">
      <colorScale>
        <cfvo type="min"/>
        <cfvo type="max"/>
        <color rgb="FFFFEF9C"/>
        <color rgb="FF63BE7B"/>
      </colorScale>
    </cfRule>
  </conditionalFormatting>
  <conditionalFormatting sqref="F2:F5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allowBlank="1" showInputMessage="1" showErrorMessage="1" sqref="F2:F74" xr:uid="{59834C85-477A-4945-B931-E4D84CE273BF}">
      <formula1>5</formula1>
      <formula2>10</formula2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13</xdr:col>
                    <xdr:colOff>213360</xdr:colOff>
                    <xdr:row>9</xdr:row>
                    <xdr:rowOff>144780</xdr:rowOff>
                  </from>
                  <to>
                    <xdr:col>13</xdr:col>
                    <xdr:colOff>563880</xdr:colOff>
                    <xdr:row>11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13</xdr:col>
                    <xdr:colOff>213360</xdr:colOff>
                    <xdr:row>10</xdr:row>
                    <xdr:rowOff>144780</xdr:rowOff>
                  </from>
                  <to>
                    <xdr:col>13</xdr:col>
                    <xdr:colOff>563880</xdr:colOff>
                    <xdr:row>12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13</xdr:col>
                    <xdr:colOff>213360</xdr:colOff>
                    <xdr:row>11</xdr:row>
                    <xdr:rowOff>144780</xdr:rowOff>
                  </from>
                  <to>
                    <xdr:col>13</xdr:col>
                    <xdr:colOff>563880</xdr:colOff>
                    <xdr:row>13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13</xdr:col>
                    <xdr:colOff>213360</xdr:colOff>
                    <xdr:row>12</xdr:row>
                    <xdr:rowOff>144780</xdr:rowOff>
                  </from>
                  <to>
                    <xdr:col>13</xdr:col>
                    <xdr:colOff>563880</xdr:colOff>
                    <xdr:row>14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locked="0" defaultSize="0" autoFill="0" autoLine="0" autoPict="0">
                <anchor moveWithCells="1">
                  <from>
                    <xdr:col>13</xdr:col>
                    <xdr:colOff>213360</xdr:colOff>
                    <xdr:row>13</xdr:row>
                    <xdr:rowOff>144780</xdr:rowOff>
                  </from>
                  <to>
                    <xdr:col>13</xdr:col>
                    <xdr:colOff>563880</xdr:colOff>
                    <xdr:row>15</xdr:row>
                    <xdr:rowOff>45720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F285896-0D79-43B8-8DCC-D047C15BF0FA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907E2EAE-31EE-4A0A-8B80-C7C9A93803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EC54B36-C81A-48D7-A307-6CBB7BAE0A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G2:G74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Δημήτριος-Ρωμανός Ησαΐας</dc:creator>
  <cp:lastModifiedBy>Δημήτριος-Ρωμανός Ησαΐας</cp:lastModifiedBy>
  <dcterms:created xsi:type="dcterms:W3CDTF">2021-03-22T23:03:57Z</dcterms:created>
  <dcterms:modified xsi:type="dcterms:W3CDTF">2021-03-26T11:56:20Z</dcterms:modified>
</cp:coreProperties>
</file>