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no\Documents\Local\doyleia\all\"/>
    </mc:Choice>
  </mc:AlternateContent>
  <bookViews>
    <workbookView xWindow="0" yWindow="0" windowWidth="16860" windowHeight="9240"/>
  </bookViews>
  <sheets>
    <sheet name="Υπολογισμοί" sheetId="1" r:id="rId1"/>
    <sheet name="Οδηγίε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2" i="1"/>
  <c r="K24" i="1"/>
  <c r="L27" i="1"/>
  <c r="N3" i="1"/>
  <c r="R21" i="1"/>
  <c r="O24" i="1"/>
  <c r="L30" i="1"/>
  <c r="P3" i="1"/>
  <c r="M24" i="1"/>
  <c r="N9" i="1"/>
  <c r="K15" i="1"/>
  <c r="Q24" i="1"/>
  <c r="Q21" i="1"/>
  <c r="L3" i="1"/>
  <c r="K12" i="1"/>
  <c r="M27" i="1"/>
  <c r="L21" i="1"/>
  <c r="J9" i="1"/>
  <c r="O30" i="1"/>
  <c r="O6" i="1"/>
  <c r="N15" i="1"/>
  <c r="M30" i="1"/>
  <c r="P24" i="1"/>
  <c r="N24" i="1"/>
  <c r="L6" i="1"/>
  <c r="P9" i="1"/>
  <c r="K27" i="1"/>
  <c r="O21" i="1"/>
  <c r="J6" i="1"/>
  <c r="R24" i="1"/>
  <c r="J12" i="1"/>
  <c r="J21" i="1"/>
  <c r="M3" i="1"/>
  <c r="K9" i="1"/>
  <c r="J24" i="1"/>
  <c r="K3" i="1"/>
  <c r="O3" i="1"/>
  <c r="P21" i="1"/>
  <c r="J30" i="1"/>
  <c r="L15" i="1"/>
  <c r="L9" i="1"/>
  <c r="K21" i="1"/>
  <c r="J15" i="1"/>
  <c r="N21" i="1"/>
  <c r="K18" i="1"/>
  <c r="M12" i="1"/>
  <c r="M6" i="1"/>
  <c r="M9" i="1"/>
  <c r="O15" i="1"/>
  <c r="N30" i="1"/>
  <c r="K30" i="1"/>
  <c r="L12" i="1"/>
  <c r="J18" i="1"/>
  <c r="J3" i="1"/>
  <c r="L24" i="1"/>
  <c r="O9" i="1"/>
  <c r="K6" i="1"/>
  <c r="J27" i="1"/>
  <c r="M15" i="1"/>
  <c r="N6" i="1"/>
  <c r="M21" i="1"/>
  <c r="P30" i="1"/>
  <c r="P31" i="1" l="1"/>
  <c r="M22" i="1"/>
  <c r="M16" i="1"/>
  <c r="J28" i="1"/>
  <c r="K7" i="1"/>
  <c r="O10" i="1"/>
  <c r="J4" i="1"/>
  <c r="J19" i="1"/>
  <c r="L13" i="1"/>
  <c r="K31" i="1"/>
  <c r="M10" i="1"/>
  <c r="M7" i="1"/>
  <c r="M13" i="1"/>
  <c r="K19" i="1"/>
  <c r="N22" i="1"/>
  <c r="J16" i="1"/>
  <c r="K22" i="1"/>
  <c r="L10" i="1"/>
  <c r="L16" i="1"/>
  <c r="J31" i="1"/>
  <c r="P22" i="1"/>
  <c r="J25" i="1"/>
  <c r="K10" i="1"/>
  <c r="M4" i="1"/>
  <c r="J22" i="1"/>
  <c r="J13" i="1"/>
  <c r="R25" i="1"/>
  <c r="J7" i="1"/>
  <c r="O22" i="1"/>
  <c r="K28" i="1"/>
  <c r="P10" i="1"/>
  <c r="L7" i="1"/>
  <c r="N25" i="1"/>
  <c r="P25" i="1"/>
  <c r="M31" i="1"/>
  <c r="J10" i="1"/>
  <c r="L22" i="1"/>
  <c r="M28" i="1"/>
  <c r="K13" i="1"/>
  <c r="Q22" i="1"/>
  <c r="Q25" i="1"/>
  <c r="K16" i="1"/>
  <c r="N10" i="1"/>
  <c r="M25" i="1"/>
  <c r="L31" i="1"/>
  <c r="O25" i="1"/>
  <c r="R22" i="1"/>
  <c r="N4" i="1"/>
  <c r="L28" i="1"/>
  <c r="E43" i="1"/>
  <c r="E37" i="1"/>
  <c r="E33" i="1"/>
  <c r="E29" i="1"/>
  <c r="E26" i="1"/>
  <c r="E23" i="1"/>
  <c r="E19" i="1"/>
  <c r="E13" i="1"/>
  <c r="E10" i="1"/>
  <c r="B89" i="1"/>
  <c r="I19" i="1" l="1"/>
  <c r="I18" i="1" s="1"/>
  <c r="I25" i="1"/>
  <c r="I24" i="1" s="1"/>
  <c r="I16" i="1"/>
  <c r="I15" i="1" s="1"/>
  <c r="I31" i="1"/>
  <c r="I7" i="1"/>
  <c r="I6" i="1" s="1"/>
  <c r="I28" i="1"/>
  <c r="I27" i="1" s="1"/>
  <c r="I13" i="1"/>
  <c r="I12" i="1" s="1"/>
  <c r="I22" i="1"/>
  <c r="I21" i="1" s="1"/>
  <c r="I4" i="1"/>
  <c r="I3" i="1" s="1"/>
  <c r="I10" i="1"/>
  <c r="I9" i="1" s="1"/>
  <c r="E4" i="1"/>
  <c r="E86" i="1" l="1"/>
  <c r="E8" i="1"/>
  <c r="E3" i="1"/>
  <c r="E9" i="1"/>
  <c r="E6" i="1"/>
  <c r="E7" i="1"/>
  <c r="E14" i="1"/>
  <c r="E15" i="1"/>
  <c r="E30" i="1"/>
  <c r="E31" i="1"/>
  <c r="E11" i="1"/>
  <c r="E12" i="1"/>
  <c r="E17" i="1"/>
  <c r="E24" i="1"/>
  <c r="E25" i="1"/>
  <c r="E22" i="1"/>
  <c r="E34" i="1"/>
  <c r="E35" i="1"/>
  <c r="E44" i="1"/>
  <c r="E45" i="1"/>
  <c r="E50" i="1"/>
  <c r="E18" i="1"/>
  <c r="E27" i="1"/>
  <c r="E28" i="1"/>
  <c r="E38" i="1"/>
  <c r="E39" i="1"/>
  <c r="E40" i="1"/>
  <c r="E20" i="1"/>
  <c r="E21" i="1"/>
  <c r="E46" i="1"/>
  <c r="E47" i="1"/>
  <c r="E53" i="1"/>
  <c r="E16" i="1"/>
  <c r="E32" i="1"/>
  <c r="E36" i="1"/>
  <c r="E41" i="1"/>
  <c r="E42" i="1"/>
  <c r="E48" i="1"/>
  <c r="E51" i="1"/>
  <c r="E54" i="1"/>
  <c r="E56" i="1"/>
  <c r="E57" i="1"/>
  <c r="E58" i="1"/>
  <c r="E59" i="1"/>
  <c r="E60" i="1"/>
  <c r="E68" i="1"/>
  <c r="E69" i="1"/>
  <c r="E70" i="1"/>
  <c r="E73" i="1"/>
  <c r="E74" i="1"/>
  <c r="E82" i="1"/>
  <c r="E83" i="1"/>
  <c r="E49" i="1"/>
  <c r="E61" i="1"/>
  <c r="E62" i="1"/>
  <c r="E63" i="1"/>
  <c r="E64" i="1"/>
  <c r="E65" i="1"/>
  <c r="E66" i="1"/>
  <c r="E67" i="1"/>
  <c r="E75" i="1"/>
  <c r="E76" i="1"/>
  <c r="E77" i="1"/>
  <c r="E78" i="1"/>
  <c r="E79" i="1"/>
  <c r="E80" i="1"/>
  <c r="E81" i="1"/>
  <c r="E87" i="1"/>
  <c r="E85" i="1"/>
  <c r="E71" i="1"/>
  <c r="E55" i="1"/>
  <c r="E52" i="1"/>
  <c r="E84" i="1"/>
  <c r="E2" i="1"/>
  <c r="C89" i="1"/>
  <c r="E89" i="1" l="1"/>
  <c r="D89" i="1"/>
  <c r="E90" i="1" l="1"/>
  <c r="I30" i="1"/>
</calcChain>
</file>

<file path=xl/sharedStrings.xml><?xml version="1.0" encoding="utf-8"?>
<sst xmlns="http://schemas.openxmlformats.org/spreadsheetml/2006/main" count="143" uniqueCount="112">
  <si>
    <t>11133Θ</t>
  </si>
  <si>
    <t>11232Θ</t>
  </si>
  <si>
    <t>11433Θ</t>
  </si>
  <si>
    <t>11213Θ</t>
  </si>
  <si>
    <t>11415Θ</t>
  </si>
  <si>
    <t>11514Θ</t>
  </si>
  <si>
    <t>11614Θ</t>
  </si>
  <si>
    <t>11422Θ</t>
  </si>
  <si>
    <t>11526Θ</t>
  </si>
  <si>
    <t>11332Θ</t>
  </si>
  <si>
    <t>11133Π</t>
  </si>
  <si>
    <t>11232Π</t>
  </si>
  <si>
    <t>11433Π</t>
  </si>
  <si>
    <t>11213Π</t>
  </si>
  <si>
    <t>11415Π</t>
  </si>
  <si>
    <t>11514Π</t>
  </si>
  <si>
    <t>11614Π</t>
  </si>
  <si>
    <t>11422Π</t>
  </si>
  <si>
    <t>11526Π</t>
  </si>
  <si>
    <t>11332Π</t>
  </si>
  <si>
    <t>11ΠΤ01</t>
  </si>
  <si>
    <t>Κωδικός μαθήματος</t>
  </si>
  <si>
    <t>ECTS</t>
  </si>
  <si>
    <t>Βαθμός</t>
  </si>
  <si>
    <t>Αθροίσματα</t>
  </si>
  <si>
    <t>μονάδες</t>
  </si>
  <si>
    <t>11843</t>
  </si>
  <si>
    <t>Οι στήλες D και E συμπληρώνονται αυτομάτως αν υπάρχει αξιοποιήσιμος βαθμός στην στήλη B.</t>
  </si>
  <si>
    <t>Αν λείπει κάποιο μάθημα, μπορείτε να το προσθέσετε σε ενδιάμεση γραμμή πριν την πτυχιακή εργασία 11ΠΤ01.</t>
  </si>
  <si>
    <t>11133</t>
  </si>
  <si>
    <t>11213</t>
  </si>
  <si>
    <t>11232</t>
  </si>
  <si>
    <t>11332</t>
  </si>
  <si>
    <t>11415</t>
  </si>
  <si>
    <t>11422</t>
  </si>
  <si>
    <t>11433</t>
  </si>
  <si>
    <t>11514</t>
  </si>
  <si>
    <t>11526</t>
  </si>
  <si>
    <t>11614</t>
  </si>
  <si>
    <t>Κατεύθυνση</t>
  </si>
  <si>
    <t>Φυσικοχημεία</t>
  </si>
  <si>
    <t>Αναλυτική</t>
  </si>
  <si>
    <t>Οργανική</t>
  </si>
  <si>
    <t>Βιομηχανική</t>
  </si>
  <si>
    <t>Τρόφιμα</t>
  </si>
  <si>
    <t>Βιοχημεία</t>
  </si>
  <si>
    <t>Ανόργανη</t>
  </si>
  <si>
    <t>Περιβάλλον</t>
  </si>
  <si>
    <t>Κλινική</t>
  </si>
  <si>
    <t>11414</t>
  </si>
  <si>
    <t>11313</t>
  </si>
  <si>
    <t>11323</t>
  </si>
  <si>
    <t>11626</t>
  </si>
  <si>
    <t>117213</t>
  </si>
  <si>
    <t>11627</t>
  </si>
  <si>
    <t>11632</t>
  </si>
  <si>
    <t>Πολυμερή</t>
  </si>
  <si>
    <t>11528</t>
  </si>
  <si>
    <t>117214</t>
  </si>
  <si>
    <t>B</t>
  </si>
  <si>
    <t>11101</t>
  </si>
  <si>
    <t>11104</t>
  </si>
  <si>
    <t>11113</t>
  </si>
  <si>
    <t>11201</t>
  </si>
  <si>
    <t>11205</t>
  </si>
  <si>
    <t>11302</t>
  </si>
  <si>
    <t>11501</t>
  </si>
  <si>
    <t>11515</t>
  </si>
  <si>
    <t>11529</t>
  </si>
  <si>
    <t>11533</t>
  </si>
  <si>
    <t>11628</t>
  </si>
  <si>
    <t>116210</t>
  </si>
  <si>
    <t>11633</t>
  </si>
  <si>
    <t>11634</t>
  </si>
  <si>
    <t>11701</t>
  </si>
  <si>
    <t>11703</t>
  </si>
  <si>
    <t>11705</t>
  </si>
  <si>
    <t>11715</t>
  </si>
  <si>
    <t>11717</t>
  </si>
  <si>
    <t>11718</t>
  </si>
  <si>
    <t>11719</t>
  </si>
  <si>
    <t>11720</t>
  </si>
  <si>
    <t>117211</t>
  </si>
  <si>
    <t>117216</t>
  </si>
  <si>
    <t>117219</t>
  </si>
  <si>
    <t>117220</t>
  </si>
  <si>
    <t>117222</t>
  </si>
  <si>
    <t>11737</t>
  </si>
  <si>
    <t>11738</t>
  </si>
  <si>
    <t>11739</t>
  </si>
  <si>
    <t>11740</t>
  </si>
  <si>
    <t>11816</t>
  </si>
  <si>
    <t>11818</t>
  </si>
  <si>
    <t>118121</t>
  </si>
  <si>
    <t>118210</t>
  </si>
  <si>
    <t>118211</t>
  </si>
  <si>
    <t>118212</t>
  </si>
  <si>
    <t>118213</t>
  </si>
  <si>
    <t>118218</t>
  </si>
  <si>
    <t>118221</t>
  </si>
  <si>
    <t>11836</t>
  </si>
  <si>
    <t>11838</t>
  </si>
  <si>
    <t>11840</t>
  </si>
  <si>
    <t>11841</t>
  </si>
  <si>
    <t>Σταθμισμένος μέσος όρος:</t>
  </si>
  <si>
    <t>Οι πιστωτικές μονάδες ανά μάθημα και το ποια μαθήματα λαμβάνονται υπόψιν είναι σύμφωνο με τον Οδηγό Σπουδών του ακαδημαϊκού έτους 2024-2025.</t>
  </si>
  <si>
    <t>Μονάδες</t>
  </si>
  <si>
    <t>Κριτήρια για κάθε κατεύθυνση πτυχιακής εργασίας</t>
  </si>
  <si>
    <t>11803</t>
  </si>
  <si>
    <t>Εισάγετε τους βαθμούς σας στην στήλη B και βλέπετε τον τρέχοντα μέσο όρο, βάσει των πιστωτικών μονάδων (ECTS) κάθε μαθήματος με βαθμό μεγαλύτερο ή ίσο του 5, στο E90.</t>
  </si>
  <si>
    <t>Στις στήλες H και I εμφανίζονται οι μονάδες που συγκεντρώνετε για κάθε κατεύθυνση πτυχιακής εργασίας, εφόσον εκπληρώνετε τις βασικές προϋποθέσεις.</t>
  </si>
  <si>
    <t>Οδηγίες χρήσεως του αρχείου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</si>
</sst>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2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1" fillId="0" borderId="2" xfId="0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3.2" x14ac:dyDescent="0.25"/>
  <cols>
    <col min="1" max="1" width="11.21875" style="1" customWidth="1"/>
    <col min="2" max="2" width="7.6640625" style="2" bestFit="1" customWidth="1"/>
    <col min="3" max="4" width="5.88671875" style="2" bestFit="1" customWidth="1"/>
    <col min="5" max="5" width="8.33203125" bestFit="1" customWidth="1"/>
    <col min="6" max="6" width="3.5546875" customWidth="1"/>
    <col min="7" max="7" width="2.33203125" bestFit="1" customWidth="1"/>
    <col min="8" max="8" width="12.21875" bestFit="1" customWidth="1"/>
    <col min="9" max="9" width="8.6640625" customWidth="1"/>
    <col min="10" max="18" width="7.21875" customWidth="1"/>
  </cols>
  <sheetData>
    <row r="1" spans="1:18" s="24" customFormat="1" ht="26.4" x14ac:dyDescent="0.25">
      <c r="A1" s="22" t="s">
        <v>21</v>
      </c>
      <c r="B1" s="23" t="s">
        <v>23</v>
      </c>
      <c r="C1" s="23" t="s">
        <v>22</v>
      </c>
      <c r="D1" s="23" t="s">
        <v>22</v>
      </c>
      <c r="E1" s="24" t="s">
        <v>25</v>
      </c>
      <c r="G1" s="24" t="s">
        <v>59</v>
      </c>
      <c r="H1" s="24" t="s">
        <v>39</v>
      </c>
      <c r="I1" s="24" t="s">
        <v>106</v>
      </c>
      <c r="J1" s="24" t="s">
        <v>107</v>
      </c>
    </row>
    <row r="2" spans="1:18" x14ac:dyDescent="0.25">
      <c r="A2" s="1" t="s">
        <v>60</v>
      </c>
      <c r="B2" s="19"/>
      <c r="C2" s="2">
        <v>6</v>
      </c>
      <c r="D2" s="2" t="str">
        <f>IF(B2&gt;=5,C2,"")</f>
        <v/>
      </c>
      <c r="E2" t="str">
        <f t="shared" ref="E2:E43" si="0">IF(B2&gt;=5,C2*B2,"")</f>
        <v/>
      </c>
      <c r="H2" s="8" t="s">
        <v>40</v>
      </c>
      <c r="I2" s="4"/>
      <c r="J2" s="9">
        <v>11133</v>
      </c>
      <c r="K2" s="9" t="s">
        <v>0</v>
      </c>
      <c r="L2" s="9" t="s">
        <v>10</v>
      </c>
      <c r="M2" s="9">
        <v>11414</v>
      </c>
      <c r="N2" s="9">
        <v>11514</v>
      </c>
      <c r="O2" s="9" t="s">
        <v>5</v>
      </c>
      <c r="P2" s="9" t="s">
        <v>15</v>
      </c>
      <c r="Q2" s="9"/>
      <c r="R2" s="10"/>
    </row>
    <row r="3" spans="1:18" x14ac:dyDescent="0.25">
      <c r="A3" s="1" t="s">
        <v>61</v>
      </c>
      <c r="B3" s="20"/>
      <c r="C3" s="2">
        <v>10</v>
      </c>
      <c r="D3" s="2" t="str">
        <f t="shared" ref="D3:D66" si="1">IF(B3&gt;=5,C3,"")</f>
        <v/>
      </c>
      <c r="E3" t="str">
        <f t="shared" si="0"/>
        <v/>
      </c>
      <c r="H3" s="11"/>
      <c r="I3" s="18">
        <f ca="1">I4*(B$89+SUM(J3:R3)+J3+N3)</f>
        <v>0</v>
      </c>
      <c r="J3" s="12">
        <f t="shared" ref="J3:P3" ca="1" si="2">INDIRECT($G$1&amp;MATCH(TEXT(J2,"0"),$A:$A,0))</f>
        <v>0</v>
      </c>
      <c r="K3" s="12">
        <f t="shared" ca="1" si="2"/>
        <v>0</v>
      </c>
      <c r="L3" s="12">
        <f t="shared" ca="1" si="2"/>
        <v>0</v>
      </c>
      <c r="M3" s="12">
        <f t="shared" ca="1" si="2"/>
        <v>0</v>
      </c>
      <c r="N3" s="12">
        <f t="shared" ca="1" si="2"/>
        <v>0</v>
      </c>
      <c r="O3" s="12">
        <f t="shared" ca="1" si="2"/>
        <v>0</v>
      </c>
      <c r="P3" s="12">
        <f t="shared" ca="1" si="2"/>
        <v>0</v>
      </c>
      <c r="Q3" s="12"/>
      <c r="R3" s="13"/>
    </row>
    <row r="4" spans="1:18" x14ac:dyDescent="0.25">
      <c r="A4" s="1" t="s">
        <v>62</v>
      </c>
      <c r="B4" s="20"/>
      <c r="C4" s="2">
        <v>5</v>
      </c>
      <c r="D4" s="2" t="str">
        <f t="shared" si="1"/>
        <v/>
      </c>
      <c r="E4" t="str">
        <f t="shared" si="0"/>
        <v/>
      </c>
      <c r="H4" s="14"/>
      <c r="I4" s="5" t="b">
        <f ca="1">AND(J4,OR(M4,N4))</f>
        <v>0</v>
      </c>
      <c r="J4" s="16" t="b">
        <f ca="1">OR((J3&gt;=5),AND((K3&gt;=5),(L3&gt;=5)))</f>
        <v>0</v>
      </c>
      <c r="K4" s="15"/>
      <c r="L4" s="15"/>
      <c r="M4" s="15" t="b">
        <f ca="1">M3&gt;=5</f>
        <v>0</v>
      </c>
      <c r="N4" s="16" t="b">
        <f ca="1">OR((N3&gt;=5),AND((O3&gt;=5),(P3&gt;=5)))</f>
        <v>0</v>
      </c>
      <c r="O4" s="15"/>
      <c r="P4" s="15"/>
      <c r="Q4" s="15"/>
      <c r="R4" s="17"/>
    </row>
    <row r="5" spans="1:18" x14ac:dyDescent="0.25">
      <c r="A5" s="1" t="s">
        <v>29</v>
      </c>
      <c r="B5" s="20"/>
      <c r="C5" s="2">
        <v>11</v>
      </c>
      <c r="D5" s="2" t="str">
        <f t="shared" si="1"/>
        <v/>
      </c>
      <c r="H5" s="8" t="s">
        <v>41</v>
      </c>
      <c r="I5" s="4"/>
      <c r="J5" s="9">
        <v>11213</v>
      </c>
      <c r="K5" s="9" t="s">
        <v>3</v>
      </c>
      <c r="L5" s="9">
        <v>11313</v>
      </c>
      <c r="M5" s="9">
        <v>11415</v>
      </c>
      <c r="N5" s="9" t="s">
        <v>4</v>
      </c>
      <c r="O5" s="9" t="s">
        <v>14</v>
      </c>
      <c r="P5" s="9"/>
      <c r="Q5" s="9"/>
      <c r="R5" s="10"/>
    </row>
    <row r="6" spans="1:18" x14ac:dyDescent="0.25">
      <c r="A6" s="1" t="s">
        <v>0</v>
      </c>
      <c r="B6" s="20"/>
      <c r="C6" s="2">
        <v>7</v>
      </c>
      <c r="D6" s="2" t="str">
        <f t="shared" si="1"/>
        <v/>
      </c>
      <c r="E6" t="str">
        <f t="shared" si="0"/>
        <v/>
      </c>
      <c r="H6" s="11"/>
      <c r="I6" s="18">
        <f ca="1">I7*(B$89+SUM(J6:R6)+M6)</f>
        <v>0</v>
      </c>
      <c r="J6" s="12">
        <f t="shared" ref="J6:O6" ca="1" si="3">INDIRECT($G$1&amp;MATCH(TEXT(J5,"0"),$A:$A,0))</f>
        <v>0</v>
      </c>
      <c r="K6" s="12">
        <f t="shared" ca="1" si="3"/>
        <v>0</v>
      </c>
      <c r="L6" s="12">
        <f t="shared" ca="1" si="3"/>
        <v>0</v>
      </c>
      <c r="M6" s="12">
        <f t="shared" ca="1" si="3"/>
        <v>0</v>
      </c>
      <c r="N6" s="12">
        <f t="shared" ca="1" si="3"/>
        <v>0</v>
      </c>
      <c r="O6" s="12">
        <f t="shared" ca="1" si="3"/>
        <v>0</v>
      </c>
      <c r="P6" s="12"/>
      <c r="Q6" s="12"/>
      <c r="R6" s="13"/>
    </row>
    <row r="7" spans="1:18" x14ac:dyDescent="0.25">
      <c r="A7" s="1" t="s">
        <v>10</v>
      </c>
      <c r="B7" s="20"/>
      <c r="C7" s="2">
        <v>4</v>
      </c>
      <c r="D7" s="2" t="str">
        <f t="shared" si="1"/>
        <v/>
      </c>
      <c r="E7" t="str">
        <f t="shared" si="0"/>
        <v/>
      </c>
      <c r="H7" s="14"/>
      <c r="I7" s="5" t="b">
        <f ca="1">AND(OR(J7,K7),L7,M7)</f>
        <v>0</v>
      </c>
      <c r="J7" s="15" t="b">
        <f t="shared" ref="J7:L7" ca="1" si="4">J6&gt;=5</f>
        <v>0</v>
      </c>
      <c r="K7" s="15" t="b">
        <f t="shared" ca="1" si="4"/>
        <v>0</v>
      </c>
      <c r="L7" s="15" t="b">
        <f t="shared" ca="1" si="4"/>
        <v>0</v>
      </c>
      <c r="M7" s="16" t="b">
        <f ca="1">OR((M6&gt;=5),AND((N6&gt;=5),(O6&gt;=5)))</f>
        <v>0</v>
      </c>
      <c r="N7" s="15"/>
      <c r="O7" s="15"/>
      <c r="P7" s="15"/>
      <c r="Q7" s="15"/>
      <c r="R7" s="17"/>
    </row>
    <row r="8" spans="1:18" x14ac:dyDescent="0.25">
      <c r="A8" s="1" t="s">
        <v>63</v>
      </c>
      <c r="B8" s="20"/>
      <c r="C8" s="2">
        <v>6</v>
      </c>
      <c r="D8" s="2" t="str">
        <f t="shared" si="1"/>
        <v/>
      </c>
      <c r="E8" t="str">
        <f t="shared" si="0"/>
        <v/>
      </c>
      <c r="H8" s="8" t="s">
        <v>42</v>
      </c>
      <c r="I8" s="4"/>
      <c r="J8" s="9">
        <v>11323</v>
      </c>
      <c r="K8" s="9">
        <v>11422</v>
      </c>
      <c r="L8" s="9" t="s">
        <v>7</v>
      </c>
      <c r="M8" s="9" t="s">
        <v>17</v>
      </c>
      <c r="N8" s="9">
        <v>11526</v>
      </c>
      <c r="O8" s="9" t="s">
        <v>8</v>
      </c>
      <c r="P8" s="9" t="s">
        <v>18</v>
      </c>
      <c r="Q8" s="9"/>
      <c r="R8" s="10"/>
    </row>
    <row r="9" spans="1:18" x14ac:dyDescent="0.25">
      <c r="A9" s="1" t="s">
        <v>64</v>
      </c>
      <c r="B9" s="20"/>
      <c r="C9" s="2">
        <v>6</v>
      </c>
      <c r="D9" s="2" t="str">
        <f t="shared" si="1"/>
        <v/>
      </c>
      <c r="E9" t="str">
        <f t="shared" si="0"/>
        <v/>
      </c>
      <c r="H9" s="11"/>
      <c r="I9" s="18">
        <f ca="1">I10*(B$89+SUM(J9:R9))</f>
        <v>0</v>
      </c>
      <c r="J9" s="12">
        <f t="shared" ref="J9:P9" ca="1" si="5">INDIRECT($G$1&amp;MATCH(TEXT(J8,"0"),$A:$A,0))</f>
        <v>0</v>
      </c>
      <c r="K9" s="12">
        <f t="shared" ca="1" si="5"/>
        <v>0</v>
      </c>
      <c r="L9" s="12">
        <f t="shared" ca="1" si="5"/>
        <v>0</v>
      </c>
      <c r="M9" s="12">
        <f t="shared" ca="1" si="5"/>
        <v>0</v>
      </c>
      <c r="N9" s="12">
        <f t="shared" ca="1" si="5"/>
        <v>0</v>
      </c>
      <c r="O9" s="12">
        <f t="shared" ca="1" si="5"/>
        <v>0</v>
      </c>
      <c r="P9" s="12">
        <f t="shared" ca="1" si="5"/>
        <v>0</v>
      </c>
      <c r="Q9" s="12"/>
      <c r="R9" s="13"/>
    </row>
    <row r="10" spans="1:18" x14ac:dyDescent="0.25">
      <c r="A10" s="1" t="s">
        <v>30</v>
      </c>
      <c r="B10" s="20"/>
      <c r="C10" s="2">
        <v>13</v>
      </c>
      <c r="D10" s="2" t="str">
        <f t="shared" si="1"/>
        <v/>
      </c>
      <c r="E10" t="str">
        <f t="shared" si="0"/>
        <v/>
      </c>
      <c r="H10" s="14"/>
      <c r="I10" s="5" t="b">
        <f ca="1">OR((J10+K10+N10)&gt;=2,AND((J10+L10+O10)&gt;=2,(M10+P10)&gt;=1))</f>
        <v>0</v>
      </c>
      <c r="J10" s="15" t="b">
        <f t="shared" ref="J10:P10" ca="1" si="6">J9&gt;=5</f>
        <v>0</v>
      </c>
      <c r="K10" s="15" t="b">
        <f t="shared" ca="1" si="6"/>
        <v>0</v>
      </c>
      <c r="L10" s="15" t="b">
        <f t="shared" ca="1" si="6"/>
        <v>0</v>
      </c>
      <c r="M10" s="15" t="b">
        <f t="shared" ca="1" si="6"/>
        <v>0</v>
      </c>
      <c r="N10" s="15" t="b">
        <f t="shared" ca="1" si="6"/>
        <v>0</v>
      </c>
      <c r="O10" s="15" t="b">
        <f t="shared" ca="1" si="6"/>
        <v>0</v>
      </c>
      <c r="P10" s="15" t="b">
        <f t="shared" ca="1" si="6"/>
        <v>0</v>
      </c>
      <c r="Q10" s="15"/>
      <c r="R10" s="17"/>
    </row>
    <row r="11" spans="1:18" x14ac:dyDescent="0.25">
      <c r="A11" s="1" t="s">
        <v>3</v>
      </c>
      <c r="B11" s="20"/>
      <c r="C11" s="2">
        <v>7</v>
      </c>
      <c r="D11" s="2" t="str">
        <f t="shared" si="1"/>
        <v/>
      </c>
      <c r="E11" t="str">
        <f t="shared" si="0"/>
        <v/>
      </c>
      <c r="H11" s="8" t="s">
        <v>43</v>
      </c>
      <c r="I11" s="4"/>
      <c r="J11" s="9">
        <v>11213</v>
      </c>
      <c r="K11" s="9" t="s">
        <v>3</v>
      </c>
      <c r="L11" s="9">
        <v>11313</v>
      </c>
      <c r="M11" s="9">
        <v>11323</v>
      </c>
      <c r="N11" s="9"/>
      <c r="O11" s="9"/>
      <c r="P11" s="9"/>
      <c r="Q11" s="9"/>
      <c r="R11" s="10"/>
    </row>
    <row r="12" spans="1:18" x14ac:dyDescent="0.25">
      <c r="A12" s="1" t="s">
        <v>13</v>
      </c>
      <c r="B12" s="20"/>
      <c r="C12" s="2">
        <v>6</v>
      </c>
      <c r="D12" s="2" t="str">
        <f t="shared" si="1"/>
        <v/>
      </c>
      <c r="E12" t="str">
        <f t="shared" si="0"/>
        <v/>
      </c>
      <c r="H12" s="11"/>
      <c r="I12" s="18">
        <f ca="1">I13*(B$89+SUM(J12:R12))</f>
        <v>0</v>
      </c>
      <c r="J12" s="12">
        <f ca="1">INDIRECT($G$1&amp;MATCH(TEXT(J11,"0"),$A:$A,0))</f>
        <v>0</v>
      </c>
      <c r="K12" s="12">
        <f ca="1">INDIRECT($G$1&amp;MATCH(TEXT(K11,"0"),$A:$A,0))</f>
        <v>0</v>
      </c>
      <c r="L12" s="12">
        <f ca="1">INDIRECT($G$1&amp;MATCH(TEXT(L11,"0"),$A:$A,0))</f>
        <v>0</v>
      </c>
      <c r="M12" s="12">
        <f ca="1">INDIRECT($G$1&amp;MATCH(TEXT(M11,"0"),$A:$A,0))</f>
        <v>0</v>
      </c>
      <c r="N12" s="12"/>
      <c r="O12" s="12"/>
      <c r="P12" s="12"/>
      <c r="Q12" s="12"/>
      <c r="R12" s="13"/>
    </row>
    <row r="13" spans="1:18" x14ac:dyDescent="0.25">
      <c r="A13" s="1" t="s">
        <v>31</v>
      </c>
      <c r="B13" s="20"/>
      <c r="C13" s="2">
        <v>9</v>
      </c>
      <c r="D13" s="2" t="str">
        <f t="shared" si="1"/>
        <v/>
      </c>
      <c r="E13" t="str">
        <f t="shared" si="0"/>
        <v/>
      </c>
      <c r="H13" s="14"/>
      <c r="I13" s="5" t="b">
        <f ca="1">AND(OR(J13,K13),L13,M13)</f>
        <v>0</v>
      </c>
      <c r="J13" s="15" t="b">
        <f t="shared" ref="J13:M13" ca="1" si="7">J12&gt;=5</f>
        <v>0</v>
      </c>
      <c r="K13" s="15" t="b">
        <f t="shared" ca="1" si="7"/>
        <v>0</v>
      </c>
      <c r="L13" s="15" t="b">
        <f t="shared" ca="1" si="7"/>
        <v>0</v>
      </c>
      <c r="M13" s="15" t="b">
        <f t="shared" ca="1" si="7"/>
        <v>0</v>
      </c>
      <c r="N13" s="15"/>
      <c r="O13" s="15"/>
      <c r="P13" s="15"/>
      <c r="Q13" s="15"/>
      <c r="R13" s="17"/>
    </row>
    <row r="14" spans="1:18" x14ac:dyDescent="0.25">
      <c r="A14" s="1" t="s">
        <v>1</v>
      </c>
      <c r="B14" s="20"/>
      <c r="C14" s="2">
        <v>5</v>
      </c>
      <c r="D14" s="2" t="str">
        <f t="shared" si="1"/>
        <v/>
      </c>
      <c r="E14" t="str">
        <f t="shared" si="0"/>
        <v/>
      </c>
      <c r="H14" s="8" t="s">
        <v>44</v>
      </c>
      <c r="I14" s="4"/>
      <c r="J14" s="9">
        <v>11213</v>
      </c>
      <c r="K14" s="9" t="s">
        <v>3</v>
      </c>
      <c r="L14" s="9">
        <v>11626</v>
      </c>
      <c r="M14" s="9">
        <v>11526</v>
      </c>
      <c r="N14" s="9" t="s">
        <v>8</v>
      </c>
      <c r="O14" s="9" t="s">
        <v>18</v>
      </c>
      <c r="P14" s="9"/>
      <c r="Q14" s="9"/>
      <c r="R14" s="10"/>
    </row>
    <row r="15" spans="1:18" x14ac:dyDescent="0.25">
      <c r="A15" s="1" t="s">
        <v>11</v>
      </c>
      <c r="B15" s="20"/>
      <c r="C15" s="2">
        <v>4</v>
      </c>
      <c r="D15" s="2" t="str">
        <f t="shared" si="1"/>
        <v/>
      </c>
      <c r="E15" t="str">
        <f t="shared" si="0"/>
        <v/>
      </c>
      <c r="H15" s="11"/>
      <c r="I15" s="18">
        <f ca="1">I16*(B$89+SUM(J15:R15)+M15)</f>
        <v>0</v>
      </c>
      <c r="J15" s="12">
        <f t="shared" ref="J15:O15" ca="1" si="8">INDIRECT($G$1&amp;MATCH(TEXT(J14,"0"),$A:$A,0))</f>
        <v>0</v>
      </c>
      <c r="K15" s="12">
        <f t="shared" ca="1" si="8"/>
        <v>0</v>
      </c>
      <c r="L15" s="12">
        <f t="shared" ca="1" si="8"/>
        <v>0</v>
      </c>
      <c r="M15" s="12">
        <f t="shared" ca="1" si="8"/>
        <v>0</v>
      </c>
      <c r="N15" s="12">
        <f t="shared" ca="1" si="8"/>
        <v>0</v>
      </c>
      <c r="O15" s="12">
        <f t="shared" ca="1" si="8"/>
        <v>0</v>
      </c>
      <c r="P15" s="12"/>
      <c r="Q15" s="12"/>
      <c r="R15" s="13"/>
    </row>
    <row r="16" spans="1:18" x14ac:dyDescent="0.25">
      <c r="A16" s="1" t="s">
        <v>65</v>
      </c>
      <c r="B16" s="20"/>
      <c r="C16" s="2">
        <v>7</v>
      </c>
      <c r="D16" s="2" t="str">
        <f t="shared" si="1"/>
        <v/>
      </c>
      <c r="E16" t="str">
        <f t="shared" si="0"/>
        <v/>
      </c>
      <c r="H16" s="14"/>
      <c r="I16" s="5" t="b">
        <f ca="1">AND(OR(J16,K16),OR(L16,M16))</f>
        <v>0</v>
      </c>
      <c r="J16" s="15" t="b">
        <f t="shared" ref="J16:L16" ca="1" si="9">J15&gt;=5</f>
        <v>0</v>
      </c>
      <c r="K16" s="15" t="b">
        <f t="shared" ca="1" si="9"/>
        <v>0</v>
      </c>
      <c r="L16" s="15" t="b">
        <f t="shared" ca="1" si="9"/>
        <v>0</v>
      </c>
      <c r="M16" s="16" t="b">
        <f ca="1">OR((M15&gt;=5),AND((N15&gt;=5),(O15&gt;=5)))</f>
        <v>0</v>
      </c>
      <c r="N16" s="15"/>
      <c r="O16" s="15"/>
      <c r="P16" s="15"/>
      <c r="Q16" s="15"/>
      <c r="R16" s="17"/>
    </row>
    <row r="17" spans="1:18" x14ac:dyDescent="0.25">
      <c r="A17" s="1" t="s">
        <v>50</v>
      </c>
      <c r="B17" s="20"/>
      <c r="C17" s="2">
        <v>7</v>
      </c>
      <c r="D17" s="2" t="str">
        <f t="shared" si="1"/>
        <v/>
      </c>
      <c r="E17" t="str">
        <f t="shared" si="0"/>
        <v/>
      </c>
      <c r="H17" s="8" t="s">
        <v>45</v>
      </c>
      <c r="I17" s="4"/>
      <c r="J17" s="9">
        <v>117213</v>
      </c>
      <c r="K17" s="9">
        <v>11627</v>
      </c>
      <c r="L17" s="9"/>
      <c r="M17" s="9"/>
      <c r="N17" s="9"/>
      <c r="O17" s="9"/>
      <c r="P17" s="9"/>
      <c r="Q17" s="9"/>
      <c r="R17" s="10"/>
    </row>
    <row r="18" spans="1:18" x14ac:dyDescent="0.25">
      <c r="A18" s="1" t="s">
        <v>51</v>
      </c>
      <c r="B18" s="20"/>
      <c r="C18" s="2">
        <v>6</v>
      </c>
      <c r="D18" s="2" t="str">
        <f t="shared" si="1"/>
        <v/>
      </c>
      <c r="E18" t="str">
        <f t="shared" si="0"/>
        <v/>
      </c>
      <c r="H18" s="11"/>
      <c r="I18" s="18">
        <f ca="1">I19*(B$89+SUM(J18:R18))</f>
        <v>0</v>
      </c>
      <c r="J18" s="12">
        <f ca="1">INDIRECT($G$1&amp;MATCH(TEXT(J17,"0"),$A:$A,0))</f>
        <v>0</v>
      </c>
      <c r="K18" s="12">
        <f ca="1">INDIRECT($G$1&amp;MATCH(TEXT(K17,"0"),$A:$A,0))</f>
        <v>0</v>
      </c>
      <c r="L18" s="12"/>
      <c r="M18" s="12"/>
      <c r="N18" s="12"/>
      <c r="O18" s="12"/>
      <c r="P18" s="12"/>
      <c r="Q18" s="12"/>
      <c r="R18" s="13"/>
    </row>
    <row r="19" spans="1:18" x14ac:dyDescent="0.25">
      <c r="A19" s="1" t="s">
        <v>32</v>
      </c>
      <c r="B19" s="20"/>
      <c r="C19" s="2">
        <v>7</v>
      </c>
      <c r="D19" s="2" t="str">
        <f t="shared" si="1"/>
        <v/>
      </c>
      <c r="E19" t="str">
        <f t="shared" si="0"/>
        <v/>
      </c>
      <c r="H19" s="14"/>
      <c r="I19" s="5" t="b">
        <f ca="1">AND(J19,K19)</f>
        <v>0</v>
      </c>
      <c r="J19" s="15" t="b">
        <f t="shared" ref="J19:K19" ca="1" si="10">J18&gt;=5</f>
        <v>0</v>
      </c>
      <c r="K19" s="15" t="b">
        <f t="shared" ca="1" si="10"/>
        <v>0</v>
      </c>
      <c r="L19" s="15"/>
      <c r="M19" s="15"/>
      <c r="N19" s="15"/>
      <c r="O19" s="15"/>
      <c r="P19" s="15"/>
      <c r="Q19" s="15"/>
      <c r="R19" s="17"/>
    </row>
    <row r="20" spans="1:18" x14ac:dyDescent="0.25">
      <c r="A20" s="1" t="s">
        <v>9</v>
      </c>
      <c r="B20" s="20"/>
      <c r="C20" s="2">
        <v>4</v>
      </c>
      <c r="D20" s="2" t="str">
        <f t="shared" si="1"/>
        <v/>
      </c>
      <c r="E20" t="str">
        <f t="shared" si="0"/>
        <v/>
      </c>
      <c r="H20" s="8" t="s">
        <v>46</v>
      </c>
      <c r="I20" s="4"/>
      <c r="J20" s="9">
        <v>11133</v>
      </c>
      <c r="K20" s="9" t="s">
        <v>0</v>
      </c>
      <c r="L20" s="9" t="s">
        <v>10</v>
      </c>
      <c r="M20" s="9">
        <v>11232</v>
      </c>
      <c r="N20" s="9" t="s">
        <v>1</v>
      </c>
      <c r="O20" s="9" t="s">
        <v>11</v>
      </c>
      <c r="P20" s="9">
        <v>11433</v>
      </c>
      <c r="Q20" s="9" t="s">
        <v>2</v>
      </c>
      <c r="R20" s="10" t="s">
        <v>12</v>
      </c>
    </row>
    <row r="21" spans="1:18" x14ac:dyDescent="0.25">
      <c r="A21" s="1" t="s">
        <v>19</v>
      </c>
      <c r="B21" s="20"/>
      <c r="C21" s="2">
        <v>3</v>
      </c>
      <c r="D21" s="2" t="str">
        <f t="shared" si="1"/>
        <v/>
      </c>
      <c r="E21" t="str">
        <f t="shared" si="0"/>
        <v/>
      </c>
      <c r="H21" s="11"/>
      <c r="I21" s="18">
        <f ca="1">I22*(B$89+SUM(J21:R21))</f>
        <v>0</v>
      </c>
      <c r="J21" s="12">
        <f t="shared" ref="J21:R21" ca="1" si="11">INDIRECT($G$1&amp;MATCH(TEXT(J20,"0"),$A:$A,0))</f>
        <v>0</v>
      </c>
      <c r="K21" s="12">
        <f t="shared" ca="1" si="11"/>
        <v>0</v>
      </c>
      <c r="L21" s="12">
        <f t="shared" ca="1" si="11"/>
        <v>0</v>
      </c>
      <c r="M21" s="12">
        <f t="shared" ca="1" si="11"/>
        <v>0</v>
      </c>
      <c r="N21" s="12">
        <f t="shared" ca="1" si="11"/>
        <v>0</v>
      </c>
      <c r="O21" s="12">
        <f t="shared" ca="1" si="11"/>
        <v>0</v>
      </c>
      <c r="P21" s="12">
        <f t="shared" ca="1" si="11"/>
        <v>0</v>
      </c>
      <c r="Q21" s="12">
        <f t="shared" ca="1" si="11"/>
        <v>0</v>
      </c>
      <c r="R21" s="13">
        <f t="shared" ca="1" si="11"/>
        <v>0</v>
      </c>
    </row>
    <row r="22" spans="1:18" x14ac:dyDescent="0.25">
      <c r="A22" s="1" t="s">
        <v>49</v>
      </c>
      <c r="B22" s="20"/>
      <c r="C22" s="2">
        <v>7</v>
      </c>
      <c r="D22" s="2" t="str">
        <f t="shared" si="1"/>
        <v/>
      </c>
      <c r="E22" t="str">
        <f t="shared" si="0"/>
        <v/>
      </c>
      <c r="H22" s="14"/>
      <c r="I22" s="5" t="b">
        <f ca="1">OR(((J22+M22+P22)&gt;=2),AND(((K22+L22+N22+O22)&gt;=3),Q22,R22))</f>
        <v>0</v>
      </c>
      <c r="J22" s="15" t="b">
        <f t="shared" ref="J22:R22" ca="1" si="12">J21&gt;=5</f>
        <v>0</v>
      </c>
      <c r="K22" s="15" t="b">
        <f t="shared" ca="1" si="12"/>
        <v>0</v>
      </c>
      <c r="L22" s="15" t="b">
        <f t="shared" ca="1" si="12"/>
        <v>0</v>
      </c>
      <c r="M22" s="15" t="b">
        <f t="shared" ca="1" si="12"/>
        <v>0</v>
      </c>
      <c r="N22" s="15" t="b">
        <f t="shared" ca="1" si="12"/>
        <v>0</v>
      </c>
      <c r="O22" s="15" t="b">
        <f t="shared" ca="1" si="12"/>
        <v>0</v>
      </c>
      <c r="P22" s="15" t="b">
        <f t="shared" ca="1" si="12"/>
        <v>0</v>
      </c>
      <c r="Q22" s="15" t="b">
        <f t="shared" ca="1" si="12"/>
        <v>0</v>
      </c>
      <c r="R22" s="17" t="b">
        <f t="shared" ca="1" si="12"/>
        <v>0</v>
      </c>
    </row>
    <row r="23" spans="1:18" x14ac:dyDescent="0.25">
      <c r="A23" s="1" t="s">
        <v>33</v>
      </c>
      <c r="B23" s="20"/>
      <c r="C23" s="2">
        <v>7</v>
      </c>
      <c r="D23" s="2" t="str">
        <f t="shared" si="1"/>
        <v/>
      </c>
      <c r="E23" t="str">
        <f t="shared" si="0"/>
        <v/>
      </c>
      <c r="H23" s="8" t="s">
        <v>47</v>
      </c>
      <c r="I23" s="4"/>
      <c r="J23" s="9">
        <v>11133</v>
      </c>
      <c r="K23" s="9" t="s">
        <v>0</v>
      </c>
      <c r="L23" s="9" t="s">
        <v>10</v>
      </c>
      <c r="M23" s="9">
        <v>11632</v>
      </c>
      <c r="N23" s="9">
        <v>11213</v>
      </c>
      <c r="O23" s="9" t="s">
        <v>3</v>
      </c>
      <c r="P23" s="9">
        <v>11415</v>
      </c>
      <c r="Q23" s="9" t="s">
        <v>4</v>
      </c>
      <c r="R23" s="10" t="s">
        <v>14</v>
      </c>
    </row>
    <row r="24" spans="1:18" x14ac:dyDescent="0.25">
      <c r="A24" s="1" t="s">
        <v>4</v>
      </c>
      <c r="B24" s="20"/>
      <c r="C24" s="2">
        <v>5</v>
      </c>
      <c r="D24" s="2" t="str">
        <f t="shared" si="1"/>
        <v/>
      </c>
      <c r="E24" t="str">
        <f t="shared" si="0"/>
        <v/>
      </c>
      <c r="H24" s="11"/>
      <c r="I24" s="18">
        <f ca="1">I25*(B$89+SUM(J24:R24)+J24+P24)</f>
        <v>0</v>
      </c>
      <c r="J24" s="12">
        <f t="shared" ref="J24:R24" ca="1" si="13">INDIRECT($G$1&amp;MATCH(TEXT(J23,"0"),$A:$A,0))</f>
        <v>0</v>
      </c>
      <c r="K24" s="12">
        <f t="shared" ca="1" si="13"/>
        <v>0</v>
      </c>
      <c r="L24" s="12">
        <f t="shared" ca="1" si="13"/>
        <v>0</v>
      </c>
      <c r="M24" s="12">
        <f t="shared" ca="1" si="13"/>
        <v>0</v>
      </c>
      <c r="N24" s="12">
        <f t="shared" ca="1" si="13"/>
        <v>0</v>
      </c>
      <c r="O24" s="12">
        <f t="shared" ca="1" si="13"/>
        <v>0</v>
      </c>
      <c r="P24" s="12">
        <f t="shared" ca="1" si="13"/>
        <v>0</v>
      </c>
      <c r="Q24" s="12">
        <f t="shared" ca="1" si="13"/>
        <v>0</v>
      </c>
      <c r="R24" s="13">
        <f t="shared" ca="1" si="13"/>
        <v>0</v>
      </c>
    </row>
    <row r="25" spans="1:18" x14ac:dyDescent="0.25">
      <c r="A25" s="1" t="s">
        <v>14</v>
      </c>
      <c r="B25" s="20"/>
      <c r="C25" s="2">
        <v>2</v>
      </c>
      <c r="D25" s="2" t="str">
        <f t="shared" si="1"/>
        <v/>
      </c>
      <c r="E25" t="str">
        <f t="shared" si="0"/>
        <v/>
      </c>
      <c r="H25" s="14"/>
      <c r="I25" s="5" t="b">
        <f ca="1">AND(J25,M25,OR(N25,O25,P25,Q25),R25)</f>
        <v>0</v>
      </c>
      <c r="J25" s="16" t="b">
        <f ca="1">OR((J24&gt;=5),AND((K24&gt;=5),(L24&gt;=5)))</f>
        <v>0</v>
      </c>
      <c r="K25" s="15"/>
      <c r="L25" s="15"/>
      <c r="M25" s="15" t="b">
        <f t="shared" ref="M25" ca="1" si="14">M24&gt;=5</f>
        <v>0</v>
      </c>
      <c r="N25" s="15" t="b">
        <f t="shared" ref="N25" ca="1" si="15">N24&gt;=5</f>
        <v>0</v>
      </c>
      <c r="O25" s="15" t="b">
        <f t="shared" ref="O25" ca="1" si="16">O24&gt;=5</f>
        <v>0</v>
      </c>
      <c r="P25" s="15" t="b">
        <f t="shared" ref="P25" ca="1" si="17">P24&gt;=5</f>
        <v>0</v>
      </c>
      <c r="Q25" s="15" t="b">
        <f t="shared" ref="Q25" ca="1" si="18">Q24&gt;=5</f>
        <v>0</v>
      </c>
      <c r="R25" s="15" t="b">
        <f t="shared" ref="R25" ca="1" si="19">R24&gt;=5</f>
        <v>0</v>
      </c>
    </row>
    <row r="26" spans="1:18" x14ac:dyDescent="0.25">
      <c r="A26" s="1" t="s">
        <v>34</v>
      </c>
      <c r="B26" s="20"/>
      <c r="C26" s="2">
        <v>15</v>
      </c>
      <c r="D26" s="2" t="str">
        <f t="shared" si="1"/>
        <v/>
      </c>
      <c r="E26" t="str">
        <f t="shared" si="0"/>
        <v/>
      </c>
      <c r="H26" s="8" t="s">
        <v>56</v>
      </c>
      <c r="I26" s="4"/>
      <c r="J26" s="9">
        <v>11213</v>
      </c>
      <c r="K26" s="9" t="s">
        <v>3</v>
      </c>
      <c r="L26" s="9">
        <v>11323</v>
      </c>
      <c r="M26" s="9">
        <v>11528</v>
      </c>
      <c r="N26" s="9"/>
      <c r="O26" s="9"/>
      <c r="P26" s="9"/>
      <c r="Q26" s="9"/>
      <c r="R26" s="10"/>
    </row>
    <row r="27" spans="1:18" x14ac:dyDescent="0.25">
      <c r="A27" s="1" t="s">
        <v>7</v>
      </c>
      <c r="B27" s="20"/>
      <c r="C27" s="2">
        <v>8</v>
      </c>
      <c r="D27" s="2" t="str">
        <f t="shared" si="1"/>
        <v/>
      </c>
      <c r="E27" t="str">
        <f t="shared" si="0"/>
        <v/>
      </c>
      <c r="H27" s="11"/>
      <c r="I27" s="18">
        <f ca="1">I28*(B$89+SUM(J27:R27))</f>
        <v>0</v>
      </c>
      <c r="J27" s="12">
        <f ca="1">INDIRECT($G$1&amp;MATCH(TEXT(J26,"0"),$A:$A,0))</f>
        <v>0</v>
      </c>
      <c r="K27" s="12">
        <f ca="1">INDIRECT($G$1&amp;MATCH(TEXT(K26,"0"),$A:$A,0))</f>
        <v>0</v>
      </c>
      <c r="L27" s="12">
        <f ca="1">INDIRECT($G$1&amp;MATCH(TEXT(L26,"0"),$A:$A,0))</f>
        <v>0</v>
      </c>
      <c r="M27" s="12">
        <f ca="1">INDIRECT($G$1&amp;MATCH(TEXT(M26,"0"),$A:$A,0))</f>
        <v>0</v>
      </c>
      <c r="N27" s="12"/>
      <c r="O27" s="12"/>
      <c r="P27" s="12"/>
      <c r="Q27" s="12"/>
      <c r="R27" s="13"/>
    </row>
    <row r="28" spans="1:18" x14ac:dyDescent="0.25">
      <c r="A28" s="1" t="s">
        <v>17</v>
      </c>
      <c r="B28" s="20"/>
      <c r="C28" s="2">
        <v>7</v>
      </c>
      <c r="D28" s="2" t="str">
        <f t="shared" si="1"/>
        <v/>
      </c>
      <c r="E28" t="str">
        <f t="shared" si="0"/>
        <v/>
      </c>
      <c r="H28" s="14"/>
      <c r="I28" s="5" t="b">
        <f ca="1">AND(OR(J28,K28),L28,M28)</f>
        <v>0</v>
      </c>
      <c r="J28" s="15" t="b">
        <f t="shared" ref="J28:M28" ca="1" si="20">J27&gt;=5</f>
        <v>0</v>
      </c>
      <c r="K28" s="15" t="b">
        <f t="shared" ca="1" si="20"/>
        <v>0</v>
      </c>
      <c r="L28" s="15" t="b">
        <f t="shared" ca="1" si="20"/>
        <v>0</v>
      </c>
      <c r="M28" s="15" t="b">
        <f t="shared" ca="1" si="20"/>
        <v>0</v>
      </c>
      <c r="N28" s="15"/>
      <c r="O28" s="15"/>
      <c r="P28" s="15"/>
      <c r="Q28" s="15"/>
      <c r="R28" s="17"/>
    </row>
    <row r="29" spans="1:18" x14ac:dyDescent="0.25">
      <c r="A29" s="1" t="s">
        <v>35</v>
      </c>
      <c r="B29" s="20"/>
      <c r="C29" s="2">
        <v>9</v>
      </c>
      <c r="D29" s="2" t="str">
        <f t="shared" si="1"/>
        <v/>
      </c>
      <c r="E29" t="str">
        <f t="shared" si="0"/>
        <v/>
      </c>
      <c r="H29" s="8" t="s">
        <v>48</v>
      </c>
      <c r="I29" s="4"/>
      <c r="J29" s="9">
        <v>11213</v>
      </c>
      <c r="K29" s="9" t="s">
        <v>3</v>
      </c>
      <c r="L29" s="9">
        <v>11313</v>
      </c>
      <c r="M29" s="9">
        <v>11415</v>
      </c>
      <c r="N29" s="9" t="s">
        <v>4</v>
      </c>
      <c r="O29" s="9" t="s">
        <v>14</v>
      </c>
      <c r="P29" s="9">
        <v>117214</v>
      </c>
      <c r="Q29" s="9"/>
      <c r="R29" s="10"/>
    </row>
    <row r="30" spans="1:18" x14ac:dyDescent="0.25">
      <c r="A30" s="1" t="s">
        <v>2</v>
      </c>
      <c r="B30" s="20"/>
      <c r="C30" s="2">
        <v>5</v>
      </c>
      <c r="D30" s="2" t="str">
        <f t="shared" si="1"/>
        <v/>
      </c>
      <c r="E30" t="str">
        <f t="shared" si="0"/>
        <v/>
      </c>
      <c r="H30" s="11"/>
      <c r="I30" s="18">
        <f ca="1">I31*(B$89+SUM(J30:R30)+M30)</f>
        <v>0</v>
      </c>
      <c r="J30" s="12">
        <f t="shared" ref="J30:P30" ca="1" si="21">INDIRECT($G$1&amp;MATCH(TEXT(J29,"0"),$A:$A,0))</f>
        <v>0</v>
      </c>
      <c r="K30" s="12">
        <f t="shared" ca="1" si="21"/>
        <v>0</v>
      </c>
      <c r="L30" s="12">
        <f t="shared" ca="1" si="21"/>
        <v>0</v>
      </c>
      <c r="M30" s="12">
        <f t="shared" ca="1" si="21"/>
        <v>0</v>
      </c>
      <c r="N30" s="12">
        <f t="shared" ca="1" si="21"/>
        <v>0</v>
      </c>
      <c r="O30" s="12">
        <f t="shared" ca="1" si="21"/>
        <v>0</v>
      </c>
      <c r="P30" s="12">
        <f t="shared" ca="1" si="21"/>
        <v>0</v>
      </c>
      <c r="Q30" s="12"/>
      <c r="R30" s="13"/>
    </row>
    <row r="31" spans="1:18" x14ac:dyDescent="0.25">
      <c r="A31" s="1" t="s">
        <v>12</v>
      </c>
      <c r="B31" s="20"/>
      <c r="C31" s="2">
        <v>4</v>
      </c>
      <c r="D31" s="2" t="str">
        <f t="shared" si="1"/>
        <v/>
      </c>
      <c r="E31" t="str">
        <f t="shared" si="0"/>
        <v/>
      </c>
      <c r="H31" s="14"/>
      <c r="I31" s="5" t="b">
        <f ca="1">AND(OR(J31,K31),L31,M31,P31)</f>
        <v>0</v>
      </c>
      <c r="J31" s="15" t="b">
        <f t="shared" ref="J31:L31" ca="1" si="22">J30&gt;=5</f>
        <v>0</v>
      </c>
      <c r="K31" s="15" t="b">
        <f t="shared" ca="1" si="22"/>
        <v>0</v>
      </c>
      <c r="L31" s="15" t="b">
        <f t="shared" ca="1" si="22"/>
        <v>0</v>
      </c>
      <c r="M31" s="16" t="b">
        <f ca="1">OR((M30&gt;=5),AND((N30&gt;=5),(O30&gt;=5)))</f>
        <v>0</v>
      </c>
      <c r="N31" s="15"/>
      <c r="O31" s="15"/>
      <c r="P31" s="15" t="b">
        <f ca="1">P30&gt;=5</f>
        <v>0</v>
      </c>
      <c r="Q31" s="15"/>
      <c r="R31" s="17"/>
    </row>
    <row r="32" spans="1:18" x14ac:dyDescent="0.25">
      <c r="A32" s="1" t="s">
        <v>66</v>
      </c>
      <c r="B32" s="20"/>
      <c r="C32" s="2">
        <v>4</v>
      </c>
      <c r="D32" s="2" t="str">
        <f t="shared" si="1"/>
        <v/>
      </c>
      <c r="E32" t="str">
        <f t="shared" si="0"/>
        <v/>
      </c>
    </row>
    <row r="33" spans="1:5" x14ac:dyDescent="0.25">
      <c r="A33" s="1" t="s">
        <v>36</v>
      </c>
      <c r="B33" s="20"/>
      <c r="C33" s="2">
        <v>10</v>
      </c>
      <c r="D33" s="2" t="str">
        <f t="shared" si="1"/>
        <v/>
      </c>
      <c r="E33" t="str">
        <f t="shared" si="0"/>
        <v/>
      </c>
    </row>
    <row r="34" spans="1:5" x14ac:dyDescent="0.25">
      <c r="A34" s="1" t="s">
        <v>5</v>
      </c>
      <c r="B34" s="20"/>
      <c r="C34" s="2">
        <v>6.5</v>
      </c>
      <c r="D34" s="2" t="str">
        <f t="shared" si="1"/>
        <v/>
      </c>
      <c r="E34" t="str">
        <f t="shared" si="0"/>
        <v/>
      </c>
    </row>
    <row r="35" spans="1:5" x14ac:dyDescent="0.25">
      <c r="A35" s="1" t="s">
        <v>15</v>
      </c>
      <c r="B35" s="20"/>
      <c r="C35" s="2">
        <v>3.5</v>
      </c>
      <c r="D35" s="2" t="str">
        <f t="shared" si="1"/>
        <v/>
      </c>
      <c r="E35" t="str">
        <f t="shared" si="0"/>
        <v/>
      </c>
    </row>
    <row r="36" spans="1:5" x14ac:dyDescent="0.25">
      <c r="A36" s="1" t="s">
        <v>67</v>
      </c>
      <c r="B36" s="20"/>
      <c r="C36" s="2">
        <v>6</v>
      </c>
      <c r="D36" s="2" t="str">
        <f t="shared" si="1"/>
        <v/>
      </c>
      <c r="E36" t="str">
        <f t="shared" si="0"/>
        <v/>
      </c>
    </row>
    <row r="37" spans="1:5" x14ac:dyDescent="0.25">
      <c r="A37" s="1" t="s">
        <v>37</v>
      </c>
      <c r="B37" s="20"/>
      <c r="C37" s="2">
        <v>13</v>
      </c>
      <c r="D37" s="2" t="str">
        <f t="shared" si="1"/>
        <v/>
      </c>
      <c r="E37" t="str">
        <f t="shared" si="0"/>
        <v/>
      </c>
    </row>
    <row r="38" spans="1:5" x14ac:dyDescent="0.25">
      <c r="A38" s="1" t="s">
        <v>8</v>
      </c>
      <c r="B38" s="20"/>
      <c r="C38" s="2">
        <v>6</v>
      </c>
      <c r="D38" s="2" t="str">
        <f t="shared" si="1"/>
        <v/>
      </c>
      <c r="E38" t="str">
        <f t="shared" si="0"/>
        <v/>
      </c>
    </row>
    <row r="39" spans="1:5" x14ac:dyDescent="0.25">
      <c r="A39" s="1" t="s">
        <v>18</v>
      </c>
      <c r="B39" s="20"/>
      <c r="C39" s="2">
        <v>7</v>
      </c>
      <c r="D39" s="2" t="str">
        <f t="shared" si="1"/>
        <v/>
      </c>
      <c r="E39" t="str">
        <f t="shared" si="0"/>
        <v/>
      </c>
    </row>
    <row r="40" spans="1:5" x14ac:dyDescent="0.25">
      <c r="A40" s="1" t="s">
        <v>57</v>
      </c>
      <c r="B40" s="20"/>
      <c r="C40" s="2">
        <v>6</v>
      </c>
      <c r="D40" s="2" t="str">
        <f t="shared" si="1"/>
        <v/>
      </c>
      <c r="E40" t="str">
        <f t="shared" si="0"/>
        <v/>
      </c>
    </row>
    <row r="41" spans="1:5" x14ac:dyDescent="0.25">
      <c r="A41" s="1" t="s">
        <v>68</v>
      </c>
      <c r="B41" s="20"/>
      <c r="C41" s="2">
        <v>4</v>
      </c>
      <c r="D41" s="2" t="str">
        <f t="shared" si="1"/>
        <v/>
      </c>
      <c r="E41" t="str">
        <f t="shared" si="0"/>
        <v/>
      </c>
    </row>
    <row r="42" spans="1:5" x14ac:dyDescent="0.25">
      <c r="A42" s="1" t="s">
        <v>69</v>
      </c>
      <c r="B42" s="20"/>
      <c r="C42" s="2">
        <v>6</v>
      </c>
      <c r="D42" s="2" t="str">
        <f t="shared" si="1"/>
        <v/>
      </c>
      <c r="E42" t="str">
        <f t="shared" si="0"/>
        <v/>
      </c>
    </row>
    <row r="43" spans="1:5" x14ac:dyDescent="0.25">
      <c r="A43" s="1" t="s">
        <v>38</v>
      </c>
      <c r="B43" s="20"/>
      <c r="C43" s="2">
        <v>10</v>
      </c>
      <c r="D43" s="2" t="str">
        <f t="shared" si="1"/>
        <v/>
      </c>
      <c r="E43" t="str">
        <f t="shared" si="0"/>
        <v/>
      </c>
    </row>
    <row r="44" spans="1:5" x14ac:dyDescent="0.25">
      <c r="A44" s="1" t="s">
        <v>6</v>
      </c>
      <c r="B44" s="20"/>
      <c r="C44" s="2">
        <v>6.5</v>
      </c>
      <c r="D44" s="2" t="str">
        <f t="shared" si="1"/>
        <v/>
      </c>
      <c r="E44" t="str">
        <f t="shared" ref="E44:E76" si="23">IF(B44&gt;=5,C44*B44,"")</f>
        <v/>
      </c>
    </row>
    <row r="45" spans="1:5" x14ac:dyDescent="0.25">
      <c r="A45" s="1" t="s">
        <v>16</v>
      </c>
      <c r="B45" s="20"/>
      <c r="C45" s="2">
        <v>3.5</v>
      </c>
      <c r="D45" s="2" t="str">
        <f t="shared" si="1"/>
        <v/>
      </c>
      <c r="E45" t="str">
        <f t="shared" si="23"/>
        <v/>
      </c>
    </row>
    <row r="46" spans="1:5" x14ac:dyDescent="0.25">
      <c r="A46" s="1" t="s">
        <v>52</v>
      </c>
      <c r="B46" s="20"/>
      <c r="C46" s="2">
        <v>6</v>
      </c>
      <c r="D46" s="2" t="str">
        <f t="shared" si="1"/>
        <v/>
      </c>
      <c r="E46" t="str">
        <f t="shared" si="23"/>
        <v/>
      </c>
    </row>
    <row r="47" spans="1:5" x14ac:dyDescent="0.25">
      <c r="A47" s="1" t="s">
        <v>54</v>
      </c>
      <c r="B47" s="20"/>
      <c r="C47" s="2">
        <v>6</v>
      </c>
      <c r="D47" s="2" t="str">
        <f t="shared" si="1"/>
        <v/>
      </c>
      <c r="E47" t="str">
        <f t="shared" si="23"/>
        <v/>
      </c>
    </row>
    <row r="48" spans="1:5" x14ac:dyDescent="0.25">
      <c r="A48" s="1" t="s">
        <v>70</v>
      </c>
      <c r="B48" s="20"/>
      <c r="C48" s="2">
        <v>7</v>
      </c>
      <c r="D48" s="2" t="str">
        <f t="shared" si="1"/>
        <v/>
      </c>
      <c r="E48" t="str">
        <f t="shared" si="23"/>
        <v/>
      </c>
    </row>
    <row r="49" spans="1:5" x14ac:dyDescent="0.25">
      <c r="A49" s="1" t="s">
        <v>71</v>
      </c>
      <c r="B49" s="20"/>
      <c r="C49" s="2">
        <v>6</v>
      </c>
      <c r="D49" s="2" t="str">
        <f t="shared" si="1"/>
        <v/>
      </c>
      <c r="E49" t="str">
        <f t="shared" si="23"/>
        <v/>
      </c>
    </row>
    <row r="50" spans="1:5" x14ac:dyDescent="0.25">
      <c r="A50" s="1" t="s">
        <v>55</v>
      </c>
      <c r="B50" s="20"/>
      <c r="C50" s="2">
        <v>6</v>
      </c>
      <c r="D50" s="2" t="str">
        <f t="shared" si="1"/>
        <v/>
      </c>
      <c r="E50" t="str">
        <f t="shared" si="23"/>
        <v/>
      </c>
    </row>
    <row r="51" spans="1:5" x14ac:dyDescent="0.25">
      <c r="A51" s="1" t="s">
        <v>72</v>
      </c>
      <c r="B51" s="20"/>
      <c r="C51" s="2">
        <v>6</v>
      </c>
      <c r="D51" s="2" t="str">
        <f t="shared" si="1"/>
        <v/>
      </c>
      <c r="E51" t="str">
        <f t="shared" si="23"/>
        <v/>
      </c>
    </row>
    <row r="52" spans="1:5" x14ac:dyDescent="0.25">
      <c r="A52" s="1" t="s">
        <v>73</v>
      </c>
      <c r="B52" s="20"/>
      <c r="C52" s="2">
        <v>6</v>
      </c>
      <c r="D52" s="2" t="str">
        <f t="shared" si="1"/>
        <v/>
      </c>
      <c r="E52" t="str">
        <f t="shared" si="23"/>
        <v/>
      </c>
    </row>
    <row r="53" spans="1:5" x14ac:dyDescent="0.25">
      <c r="A53" s="1" t="s">
        <v>74</v>
      </c>
      <c r="B53" s="20"/>
      <c r="C53" s="2">
        <v>6</v>
      </c>
      <c r="D53" s="2" t="str">
        <f t="shared" si="1"/>
        <v/>
      </c>
      <c r="E53" t="str">
        <f t="shared" si="23"/>
        <v/>
      </c>
    </row>
    <row r="54" spans="1:5" x14ac:dyDescent="0.25">
      <c r="A54" s="1" t="s">
        <v>75</v>
      </c>
      <c r="B54" s="20"/>
      <c r="C54" s="2">
        <v>6</v>
      </c>
      <c r="D54" s="2" t="str">
        <f t="shared" si="1"/>
        <v/>
      </c>
      <c r="E54" t="str">
        <f t="shared" si="23"/>
        <v/>
      </c>
    </row>
    <row r="55" spans="1:5" x14ac:dyDescent="0.25">
      <c r="A55" s="1" t="s">
        <v>76</v>
      </c>
      <c r="B55" s="20"/>
      <c r="C55" s="2">
        <v>6</v>
      </c>
      <c r="D55" s="2" t="str">
        <f t="shared" si="1"/>
        <v/>
      </c>
      <c r="E55" t="str">
        <f t="shared" si="23"/>
        <v/>
      </c>
    </row>
    <row r="56" spans="1:5" x14ac:dyDescent="0.25">
      <c r="A56" s="1" t="s">
        <v>77</v>
      </c>
      <c r="B56" s="20"/>
      <c r="C56" s="2">
        <v>4</v>
      </c>
      <c r="D56" s="2" t="str">
        <f t="shared" si="1"/>
        <v/>
      </c>
      <c r="E56" t="str">
        <f t="shared" si="23"/>
        <v/>
      </c>
    </row>
    <row r="57" spans="1:5" x14ac:dyDescent="0.25">
      <c r="A57" s="1" t="s">
        <v>78</v>
      </c>
      <c r="B57" s="20"/>
      <c r="C57" s="2">
        <v>6</v>
      </c>
      <c r="D57" s="2" t="str">
        <f t="shared" si="1"/>
        <v/>
      </c>
      <c r="E57" t="str">
        <f t="shared" si="23"/>
        <v/>
      </c>
    </row>
    <row r="58" spans="1:5" x14ac:dyDescent="0.25">
      <c r="A58" s="1" t="s">
        <v>79</v>
      </c>
      <c r="B58" s="20"/>
      <c r="C58" s="2">
        <v>6</v>
      </c>
      <c r="D58" s="2" t="str">
        <f t="shared" si="1"/>
        <v/>
      </c>
      <c r="E58" t="str">
        <f t="shared" si="23"/>
        <v/>
      </c>
    </row>
    <row r="59" spans="1:5" x14ac:dyDescent="0.25">
      <c r="A59" s="1" t="s">
        <v>80</v>
      </c>
      <c r="B59" s="20"/>
      <c r="C59" s="2">
        <v>4</v>
      </c>
      <c r="D59" s="2" t="str">
        <f t="shared" si="1"/>
        <v/>
      </c>
      <c r="E59" t="str">
        <f t="shared" si="23"/>
        <v/>
      </c>
    </row>
    <row r="60" spans="1:5" x14ac:dyDescent="0.25">
      <c r="A60" s="1" t="s">
        <v>81</v>
      </c>
      <c r="B60" s="20"/>
      <c r="C60" s="2">
        <v>7</v>
      </c>
      <c r="D60" s="2" t="str">
        <f t="shared" si="1"/>
        <v/>
      </c>
      <c r="E60" t="str">
        <f t="shared" si="23"/>
        <v/>
      </c>
    </row>
    <row r="61" spans="1:5" x14ac:dyDescent="0.25">
      <c r="A61" s="1" t="s">
        <v>82</v>
      </c>
      <c r="B61" s="20"/>
      <c r="C61" s="2">
        <v>7</v>
      </c>
      <c r="D61" s="2" t="str">
        <f t="shared" si="1"/>
        <v/>
      </c>
      <c r="E61" t="str">
        <f t="shared" si="23"/>
        <v/>
      </c>
    </row>
    <row r="62" spans="1:5" x14ac:dyDescent="0.25">
      <c r="A62" s="1" t="s">
        <v>53</v>
      </c>
      <c r="B62" s="20"/>
      <c r="C62" s="2">
        <v>8</v>
      </c>
      <c r="D62" s="2" t="str">
        <f t="shared" si="1"/>
        <v/>
      </c>
      <c r="E62" t="str">
        <f t="shared" si="23"/>
        <v/>
      </c>
    </row>
    <row r="63" spans="1:5" x14ac:dyDescent="0.25">
      <c r="A63" s="1" t="s">
        <v>58</v>
      </c>
      <c r="B63" s="20"/>
      <c r="C63" s="2">
        <v>6</v>
      </c>
      <c r="D63" s="2" t="str">
        <f t="shared" si="1"/>
        <v/>
      </c>
      <c r="E63" t="str">
        <f t="shared" si="23"/>
        <v/>
      </c>
    </row>
    <row r="64" spans="1:5" x14ac:dyDescent="0.25">
      <c r="A64" s="1" t="s">
        <v>83</v>
      </c>
      <c r="B64" s="20"/>
      <c r="C64" s="2">
        <v>4</v>
      </c>
      <c r="D64" s="2" t="str">
        <f t="shared" si="1"/>
        <v/>
      </c>
      <c r="E64" t="str">
        <f t="shared" si="23"/>
        <v/>
      </c>
    </row>
    <row r="65" spans="1:5" x14ac:dyDescent="0.25">
      <c r="A65" s="1" t="s">
        <v>84</v>
      </c>
      <c r="B65" s="20"/>
      <c r="C65" s="2">
        <v>9</v>
      </c>
      <c r="D65" s="2" t="str">
        <f t="shared" si="1"/>
        <v/>
      </c>
      <c r="E65" t="str">
        <f t="shared" si="23"/>
        <v/>
      </c>
    </row>
    <row r="66" spans="1:5" x14ac:dyDescent="0.25">
      <c r="A66" s="1" t="s">
        <v>85</v>
      </c>
      <c r="B66" s="20"/>
      <c r="C66" s="2">
        <v>9</v>
      </c>
      <c r="D66" s="2" t="str">
        <f t="shared" si="1"/>
        <v/>
      </c>
      <c r="E66" t="str">
        <f t="shared" si="23"/>
        <v/>
      </c>
    </row>
    <row r="67" spans="1:5" x14ac:dyDescent="0.25">
      <c r="A67" s="1" t="s">
        <v>86</v>
      </c>
      <c r="B67" s="20"/>
      <c r="C67" s="2">
        <v>7</v>
      </c>
      <c r="D67" s="2" t="str">
        <f t="shared" ref="D67:D87" si="24">IF(B67&gt;=5,C67,"")</f>
        <v/>
      </c>
      <c r="E67" t="str">
        <f t="shared" si="23"/>
        <v/>
      </c>
    </row>
    <row r="68" spans="1:5" x14ac:dyDescent="0.25">
      <c r="A68" s="1" t="s">
        <v>87</v>
      </c>
      <c r="B68" s="20"/>
      <c r="C68" s="2">
        <v>6</v>
      </c>
      <c r="D68" s="2" t="str">
        <f t="shared" si="24"/>
        <v/>
      </c>
      <c r="E68" t="str">
        <f t="shared" si="23"/>
        <v/>
      </c>
    </row>
    <row r="69" spans="1:5" x14ac:dyDescent="0.25">
      <c r="A69" s="1" t="s">
        <v>88</v>
      </c>
      <c r="B69" s="20"/>
      <c r="C69" s="2">
        <v>6</v>
      </c>
      <c r="D69" s="2" t="str">
        <f t="shared" si="24"/>
        <v/>
      </c>
      <c r="E69" t="str">
        <f t="shared" si="23"/>
        <v/>
      </c>
    </row>
    <row r="70" spans="1:5" x14ac:dyDescent="0.25">
      <c r="A70" s="1" t="s">
        <v>89</v>
      </c>
      <c r="B70" s="20"/>
      <c r="C70" s="2">
        <v>6</v>
      </c>
      <c r="D70" s="2" t="str">
        <f t="shared" si="24"/>
        <v/>
      </c>
      <c r="E70" t="str">
        <f t="shared" si="23"/>
        <v/>
      </c>
    </row>
    <row r="71" spans="1:5" x14ac:dyDescent="0.25">
      <c r="A71" s="1" t="s">
        <v>90</v>
      </c>
      <c r="B71" s="20"/>
      <c r="C71" s="2">
        <v>4</v>
      </c>
      <c r="D71" s="2" t="str">
        <f t="shared" si="24"/>
        <v/>
      </c>
      <c r="E71" t="str">
        <f t="shared" si="23"/>
        <v/>
      </c>
    </row>
    <row r="72" spans="1:5" x14ac:dyDescent="0.25">
      <c r="A72" s="1" t="s">
        <v>108</v>
      </c>
      <c r="B72" s="20"/>
      <c r="C72" s="2">
        <v>0</v>
      </c>
    </row>
    <row r="73" spans="1:5" x14ac:dyDescent="0.25">
      <c r="A73" s="1" t="s">
        <v>91</v>
      </c>
      <c r="B73" s="20"/>
      <c r="C73" s="2">
        <v>4</v>
      </c>
      <c r="D73" s="2" t="str">
        <f t="shared" si="24"/>
        <v/>
      </c>
      <c r="E73" t="str">
        <f t="shared" si="23"/>
        <v/>
      </c>
    </row>
    <row r="74" spans="1:5" x14ac:dyDescent="0.25">
      <c r="A74" s="1" t="s">
        <v>92</v>
      </c>
      <c r="B74" s="20"/>
      <c r="C74" s="2">
        <v>6</v>
      </c>
      <c r="D74" s="2" t="str">
        <f t="shared" si="24"/>
        <v/>
      </c>
      <c r="E74" t="str">
        <f t="shared" si="23"/>
        <v/>
      </c>
    </row>
    <row r="75" spans="1:5" x14ac:dyDescent="0.25">
      <c r="A75" s="1" t="s">
        <v>93</v>
      </c>
      <c r="B75" s="20"/>
      <c r="C75" s="2">
        <v>4</v>
      </c>
      <c r="D75" s="2" t="str">
        <f t="shared" si="24"/>
        <v/>
      </c>
      <c r="E75" t="str">
        <f t="shared" si="23"/>
        <v/>
      </c>
    </row>
    <row r="76" spans="1:5" x14ac:dyDescent="0.25">
      <c r="A76" s="1" t="s">
        <v>94</v>
      </c>
      <c r="B76" s="20"/>
      <c r="C76" s="2">
        <v>7</v>
      </c>
      <c r="D76" s="2" t="str">
        <f t="shared" si="24"/>
        <v/>
      </c>
      <c r="E76" t="str">
        <f t="shared" si="23"/>
        <v/>
      </c>
    </row>
    <row r="77" spans="1:5" x14ac:dyDescent="0.25">
      <c r="A77" s="1" t="s">
        <v>95</v>
      </c>
      <c r="B77" s="20"/>
      <c r="C77" s="2">
        <v>6</v>
      </c>
      <c r="D77" s="2" t="str">
        <f t="shared" si="24"/>
        <v/>
      </c>
      <c r="E77" t="str">
        <f t="shared" ref="E77:E87" si="25">IF(B77&gt;=5,C77*B77,"")</f>
        <v/>
      </c>
    </row>
    <row r="78" spans="1:5" x14ac:dyDescent="0.25">
      <c r="A78" s="1" t="s">
        <v>96</v>
      </c>
      <c r="B78" s="20"/>
      <c r="C78" s="2">
        <v>6</v>
      </c>
      <c r="D78" s="2" t="str">
        <f t="shared" si="24"/>
        <v/>
      </c>
      <c r="E78" t="str">
        <f t="shared" si="25"/>
        <v/>
      </c>
    </row>
    <row r="79" spans="1:5" x14ac:dyDescent="0.25">
      <c r="A79" s="1" t="s">
        <v>97</v>
      </c>
      <c r="B79" s="20"/>
      <c r="C79" s="2">
        <v>6</v>
      </c>
      <c r="D79" s="2" t="str">
        <f t="shared" si="24"/>
        <v/>
      </c>
      <c r="E79" t="str">
        <f t="shared" si="25"/>
        <v/>
      </c>
    </row>
    <row r="80" spans="1:5" x14ac:dyDescent="0.25">
      <c r="A80" s="1" t="s">
        <v>98</v>
      </c>
      <c r="B80" s="20"/>
      <c r="C80" s="2">
        <v>5</v>
      </c>
      <c r="D80" s="2" t="str">
        <f t="shared" si="24"/>
        <v/>
      </c>
      <c r="E80" t="str">
        <f t="shared" si="25"/>
        <v/>
      </c>
    </row>
    <row r="81" spans="1:6" x14ac:dyDescent="0.25">
      <c r="A81" s="1" t="s">
        <v>99</v>
      </c>
      <c r="B81" s="20"/>
      <c r="C81" s="2">
        <v>6</v>
      </c>
      <c r="D81" s="2" t="str">
        <f t="shared" si="24"/>
        <v/>
      </c>
      <c r="E81" t="str">
        <f t="shared" si="25"/>
        <v/>
      </c>
    </row>
    <row r="82" spans="1:6" x14ac:dyDescent="0.25">
      <c r="A82" s="1" t="s">
        <v>100</v>
      </c>
      <c r="B82" s="20"/>
      <c r="C82" s="2">
        <v>6</v>
      </c>
      <c r="D82" s="2" t="str">
        <f t="shared" si="24"/>
        <v/>
      </c>
      <c r="E82" t="str">
        <f t="shared" si="25"/>
        <v/>
      </c>
    </row>
    <row r="83" spans="1:6" x14ac:dyDescent="0.25">
      <c r="A83" s="1" t="s">
        <v>101</v>
      </c>
      <c r="B83" s="20"/>
      <c r="C83" s="2">
        <v>4</v>
      </c>
      <c r="D83" s="2" t="str">
        <f t="shared" si="24"/>
        <v/>
      </c>
      <c r="E83" t="str">
        <f t="shared" si="25"/>
        <v/>
      </c>
    </row>
    <row r="84" spans="1:6" x14ac:dyDescent="0.25">
      <c r="A84" s="1" t="s">
        <v>102</v>
      </c>
      <c r="B84" s="20"/>
      <c r="C84" s="2">
        <v>3</v>
      </c>
      <c r="D84" s="2" t="str">
        <f t="shared" si="24"/>
        <v/>
      </c>
      <c r="E84" t="str">
        <f t="shared" si="25"/>
        <v/>
      </c>
    </row>
    <row r="85" spans="1:6" x14ac:dyDescent="0.25">
      <c r="A85" s="1" t="s">
        <v>103</v>
      </c>
      <c r="B85" s="20"/>
      <c r="C85" s="2">
        <v>6</v>
      </c>
      <c r="D85" s="2" t="str">
        <f t="shared" si="24"/>
        <v/>
      </c>
      <c r="E85" t="str">
        <f t="shared" si="25"/>
        <v/>
      </c>
    </row>
    <row r="86" spans="1:6" x14ac:dyDescent="0.25">
      <c r="A86" s="1" t="s">
        <v>26</v>
      </c>
      <c r="B86" s="20"/>
      <c r="C86" s="2">
        <v>6</v>
      </c>
      <c r="D86" s="2" t="str">
        <f t="shared" si="24"/>
        <v/>
      </c>
      <c r="E86" t="str">
        <f t="shared" si="25"/>
        <v/>
      </c>
    </row>
    <row r="87" spans="1:6" x14ac:dyDescent="0.25">
      <c r="A87" s="1" t="s">
        <v>20</v>
      </c>
      <c r="B87" s="21"/>
      <c r="C87" s="2">
        <v>15</v>
      </c>
      <c r="D87" s="2" t="str">
        <f t="shared" si="24"/>
        <v/>
      </c>
      <c r="E87" t="str">
        <f t="shared" si="25"/>
        <v/>
      </c>
    </row>
    <row r="89" spans="1:6" x14ac:dyDescent="0.25">
      <c r="A89" s="1" t="s">
        <v>24</v>
      </c>
      <c r="B89" s="2">
        <f>SUM(B2:B87)</f>
        <v>0</v>
      </c>
      <c r="C89" s="2">
        <f>SUM(C2:C87)</f>
        <v>544</v>
      </c>
      <c r="D89" s="2">
        <f>SUM(D2:D87)</f>
        <v>0</v>
      </c>
      <c r="E89" s="2">
        <f>SUM(E2:E87)</f>
        <v>0</v>
      </c>
      <c r="F89" s="2"/>
    </row>
    <row r="90" spans="1:6" x14ac:dyDescent="0.25">
      <c r="D90" s="7" t="s">
        <v>104</v>
      </c>
      <c r="E90" s="6" t="str">
        <f>IF(D89,E89/D89,"")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3.2" x14ac:dyDescent="0.25"/>
  <cols>
    <col min="1" max="1" width="73.5546875" customWidth="1"/>
  </cols>
  <sheetData>
    <row r="1" spans="1:1" x14ac:dyDescent="0.25">
      <c r="A1" s="25" t="s">
        <v>111</v>
      </c>
    </row>
    <row r="2" spans="1:1" ht="39.6" x14ac:dyDescent="0.25">
      <c r="A2" s="3" t="s">
        <v>109</v>
      </c>
    </row>
    <row r="3" spans="1:1" ht="26.4" x14ac:dyDescent="0.25">
      <c r="A3" s="3" t="s">
        <v>27</v>
      </c>
    </row>
    <row r="4" spans="1:1" ht="26.4" x14ac:dyDescent="0.25">
      <c r="A4" s="3" t="s">
        <v>105</v>
      </c>
    </row>
    <row r="5" spans="1:1" ht="26.4" x14ac:dyDescent="0.25">
      <c r="A5" s="3" t="s">
        <v>28</v>
      </c>
    </row>
    <row r="7" spans="1:1" ht="26.4" x14ac:dyDescent="0.25">
      <c r="A7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Υπολογισμοί</vt:lpstr>
      <vt:lpstr>Οδηγίες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TT</cp:lastModifiedBy>
  <dcterms:created xsi:type="dcterms:W3CDTF">2024-08-01T15:38:34Z</dcterms:created>
  <dcterms:modified xsi:type="dcterms:W3CDTF">2025-11-22T17:40:19Z</dcterms:modified>
</cp:coreProperties>
</file>